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0" yWindow="465" windowWidth="32760" windowHeight="18975" tabRatio="806" activeTab="2"/>
  </bookViews>
  <sheets>
    <sheet name="Scheda intervento" sheetId="1" r:id="rId1"/>
    <sheet name="ALLEGATO A" sheetId="2" r:id="rId2"/>
    <sheet name="ALLEGATO B" sheetId="3" r:id="rId3"/>
    <sheet name="Scheda dettaglio incentivi" sheetId="4" r:id="rId4"/>
    <sheet name="tipologia di operazione" sheetId="5" state="hidden" r:id="rId5"/>
    <sheet name="Fonti finanziarie" sheetId="6" state="hidden" r:id="rId6"/>
    <sheet name="procedure di aggiudicazione" sheetId="7" state="hidden" r:id="rId7"/>
    <sheet name="indicatorifisici" sheetId="8" state="hidden" r:id="rId8"/>
    <sheet name="ggmmaa" sheetId="9" state="hidden" r:id="rId9"/>
    <sheet name="Voci di spesa" sheetId="10" state="hidden" r:id="rId10"/>
    <sheet name="DG" sheetId="11" state="hidden" r:id="rId11"/>
    <sheet name="Piste procedurali" sheetId="12" state="hidden" r:id="rId12"/>
    <sheet name="Comuni" sheetId="13" state="hidden" r:id="rId13"/>
    <sheet name="Comuni2" sheetId="14" state="hidden" r:id="rId14"/>
    <sheet name="attività economica" sheetId="15" state="hidden" r:id="rId15"/>
    <sheet name="settore CPT" sheetId="16" state="hidden" r:id="rId16"/>
  </sheets>
  <externalReferences>
    <externalReference r:id="rId19"/>
  </externalReferences>
  <definedNames>
    <definedName name="ACQUISTO_DI_BENI">'tipologia di operazione'!$E$2:$E$4</definedName>
    <definedName name="Acquisto_di_partecipazione_azionarie_e_conferimenti_di_capitale">'tipologia di operazione'!$J$2:$J$4</definedName>
    <definedName name="ACQUISTO_DI_PARTECIPAZIONI_AZIONARIE_E_CONFERIMENTI_DI_CAPITALE">'tipologia di operazione'!$J$2:$J$4</definedName>
    <definedName name="ACQUISTO_O_REALIZZAZIONE_DI_SERVIZI">'tipologia di operazione'!$F$2:$F$7</definedName>
    <definedName name="aggiudicazione" localSheetId="3">'[1]procedure di aggiudicazione'!$A$2:$A$10</definedName>
    <definedName name="aggiudicazione">'procedure di aggiudicazione'!$A$2:$A$10</definedName>
    <definedName name="Anno">'ggmmaa'!$A$2:$A$10</definedName>
    <definedName name="Anno2" localSheetId="3">'[1]ggmmaa'!$A$2:$A$24</definedName>
    <definedName name="Anno2">'ggmmaa'!$A$2:$A$24</definedName>
    <definedName name="Aquila">'Comuni2'!$A$2:$A$43</definedName>
    <definedName name="_xlnm.Print_Area" localSheetId="0">'Scheda intervento'!$B$1:$L$136</definedName>
    <definedName name="attività_formative">'tipologia di operazione'!$K$2</definedName>
    <definedName name="attivitàeconomica">'attività economica'!$A$2:$A$24</definedName>
    <definedName name="Avellino">'Comuni2'!$D$2:$D$120</definedName>
    <definedName name="Benevento">'Comuni2'!$B$2:$B$80</definedName>
    <definedName name="Caserta" localSheetId="3">'[1]Comuni2'!#REF!</definedName>
    <definedName name="Caserta" localSheetId="0">'Comuni2'!#REF!</definedName>
    <definedName name="Caserta">'Comuni2'!#REF!</definedName>
    <definedName name="Comuni" localSheetId="3">'[1]Comuni'!$A$1:$G$552</definedName>
    <definedName name="Comuni">'Comuni'!$A$1:$G$552</definedName>
    <definedName name="Comuni2" localSheetId="3">'[1]Comuni'!$A$2:$G$58</definedName>
    <definedName name="Comuni2">'Comuni'!$A$2:$G$58</definedName>
    <definedName name="CONCESSIONE_DI_AIUTI_A_SOGGETTI_DIVERSI_DA_UNITà_PRODUTTIVE">'tipologia di operazione'!$H$2:$H$7</definedName>
    <definedName name="CONCESSIONE_DI_CONTRIBUTI_AD_ALTRI_SOGGETTI_DIVERSI_DA_UNITà_PRODUTTIVE">'tipologia di operazione'!$H$2:$H$7</definedName>
    <definedName name="CONCESSIONE_DI_INCENTIVI_AD_UNITà_PRODUTTIVE">'tipologia di operazione'!$I$2:$I$15</definedName>
    <definedName name="cpt">'settore CPT'!$A$2:$A$31</definedName>
    <definedName name="DG" localSheetId="3">'[1]DG'!$A$1:$B$11</definedName>
    <definedName name="DG">'DG'!$A$1:$B$11</definedName>
    <definedName name="Direzione_competente" localSheetId="3">'[1]DG'!$A$2:$A$11</definedName>
    <definedName name="Direzione_competente">'DG'!$A$2:$A$11</definedName>
    <definedName name="ESITO_ISTR" localSheetId="3">'[1]tipologia di operazione'!$B$14:$B$16</definedName>
    <definedName name="ESITO_ISTR">'tipologia di operazione'!$B$14:$B$16</definedName>
    <definedName name="fisici" localSheetId="3">'[1]indicatorifisici'!$A$1:$E$66</definedName>
    <definedName name="fisici">'indicatorifisici'!$A$1:$E$66</definedName>
    <definedName name="fonte">'Fonti finanziarie'!$A$1:$B$15</definedName>
    <definedName name="fonte2" localSheetId="3">'[1]Fonti finanziarie'!$B$1:$B$14</definedName>
    <definedName name="fonte2">'Fonti finanziarie'!$B$1:$B$15</definedName>
    <definedName name="Fonti" localSheetId="3">'[1]tipologia di operazione'!#REF!</definedName>
    <definedName name="Fonti" localSheetId="0">'tipologia di operazione'!#REF!</definedName>
    <definedName name="Fonti">'tipologia di operazione'!#REF!</definedName>
    <definedName name="Giorno" localSheetId="3">'[1]ggmmaa'!$C$2:$C$32</definedName>
    <definedName name="Giorno">'ggmmaa'!$C$2:$C$32</definedName>
    <definedName name="incentivo">'tipologia di operazione'!$A$18:$A$19</definedName>
    <definedName name="indicatore" localSheetId="3">'[1]indicatorifisici'!#REF!</definedName>
    <definedName name="indicatore" localSheetId="0">'indicatorifisici'!#REF!</definedName>
    <definedName name="indicatore">'indicatorifisici'!#REF!</definedName>
    <definedName name="indicatoredef">'indicatorifisici'!$B$1:$E$66</definedName>
    <definedName name="indicatori_fisici" localSheetId="3">'[1]indicatorifisici'!#REF!</definedName>
    <definedName name="indicatori_fisici" localSheetId="0">'indicatorifisici'!#REF!</definedName>
    <definedName name="indicatori_fisici">'indicatorifisici'!#REF!</definedName>
    <definedName name="indicatoriCUP">'indicatorifisici'!$B$2:$E$60</definedName>
    <definedName name="Localizzazione" localSheetId="3">'[1]tipologia di operazione'!$B$2:$B$4</definedName>
    <definedName name="Localizzazione">'tipologia di operazione'!$B$2:$B$4</definedName>
    <definedName name="Mese" localSheetId="3">'[1]ggmmaa'!$B$2:$B$13</definedName>
    <definedName name="Mese">'ggmmaa'!$B$2:$B$13</definedName>
    <definedName name="Mista">'tipologia di operazione'!$A$14</definedName>
    <definedName name="Mod_Attuazione" localSheetId="3">'[1]tipologia di operazione'!$C$2:$C$4</definedName>
    <definedName name="Mod_Attuazione">'tipologia di operazione'!$C$2:$C$4</definedName>
    <definedName name="modalità_di_attuazione">'tipologia di operazione'!$C$2:$C$3</definedName>
    <definedName name="Napoli">'Comuni2'!$C$2:$C$94</definedName>
    <definedName name="pescara">'Comuni2'!$C$2:$C$8</definedName>
    <definedName name="piste" localSheetId="3">'[1]Piste procedurali'!$A$1:$I$8</definedName>
    <definedName name="piste">'Piste procedurali'!$A$1:$I$8</definedName>
    <definedName name="piste2" localSheetId="3">'[1]tipologia di operazione'!$N$2:$N$3</definedName>
    <definedName name="piste2">'tipologia di operazione'!$N$2:$N$3</definedName>
    <definedName name="Priorita_RESTART" localSheetId="3">'[1]tipologia di operazione'!$A$2:$A$8</definedName>
    <definedName name="Priorita_RESTART">'tipologia di operazione'!$A$2:$A$8</definedName>
    <definedName name="Priorità_RESTART">'tipologia di operazione'!$A$2:$A$7</definedName>
    <definedName name="proced" localSheetId="3">'[1]procedure di aggiudicazione'!$A$1:$I$10</definedName>
    <definedName name="proced">'procedure di aggiudicazione'!$A$1:$I$10</definedName>
    <definedName name="PROCEDURE">'procedure di aggiudicazione'!$A$2:$I$10</definedName>
    <definedName name="Province">'Comuni2'!$H$2:$H$4</definedName>
    <definedName name="Provincia">'Comuni2'!$H$2:$H$7</definedName>
    <definedName name="REALIZZAZIONE_DI_LAVORI_PUBBLICI">'tipologia di operazione'!$G$2:$G$16</definedName>
    <definedName name="REALIZZAZIONE_DI_LAVORI_PUBBLICI_OPERE_ED_IMPIANTISTICA">'tipologia di operazione'!$G$2:$G$16</definedName>
    <definedName name="REALIZZAZIONE_E_ACQUISTO_DI_SERVIZI">'tipologia di operazione'!$F$2:$F$7</definedName>
    <definedName name="Regione" localSheetId="3">'[1]Comuni2'!$G$3</definedName>
    <definedName name="Regione">'Comuni2'!$G$3</definedName>
    <definedName name="Risposte" localSheetId="3">'[1]tipologia di operazione'!$L$2:$L$3</definedName>
    <definedName name="Risposte">'tipologia di operazione'!$L$2:$L$3</definedName>
    <definedName name="Salerno">'Comuni2'!$E$2:$E$160</definedName>
    <definedName name="SOTTOSCRIZIONE_INIZIALE_O_AUMENTO_DI_CAPITALE_SOCIALE_COMPRESI_SPIN_OFF_FONDI_DI_RISCHIO_O_DI_GARANZIA">'tipologia di operazione'!$J$2:$J$4</definedName>
    <definedName name="stato_intervento" localSheetId="3">'[1]tipologia di operazione'!$M$2:$M$3</definedName>
    <definedName name="stato_intervento">'tipologia di operazione'!$M$2:$M$3</definedName>
    <definedName name="Strumento_di_programmazione">'tipologia di operazione'!$A$2:$A$3</definedName>
    <definedName name="Teramo">'Comuni2'!$B$2:$B$9</definedName>
    <definedName name="Tipo_di_localizzazione">'tipologia di operazione'!$B$2:$B$4</definedName>
    <definedName name="Tipo_diu_localizzazione">'tipologia di operazione'!$B$2:$B$4</definedName>
    <definedName name="Tipo_Fonte" localSheetId="3">'[1]Fonti finanziarie'!$D$2:$D$6</definedName>
    <definedName name="Tipo_Fonte">'Fonti finanziarie'!$D$2:$D$6</definedName>
    <definedName name="Tipo_Oper" localSheetId="3">'[1]tipologia di operazione'!$D$2:$D$9</definedName>
    <definedName name="Tipo_Oper">'tipologia di operazione'!$D$2:$D$9</definedName>
    <definedName name="Tipo_Operazione">'tipologia di operazione'!$D$2:$D$8</definedName>
    <definedName name="Tipo_OperazionE1">'tipologia di operazione'!$D$2:$D$7</definedName>
    <definedName name="vocispesa" localSheetId="3">'[1]Voci di spesa'!$A$1:$K$8</definedName>
    <definedName name="vocispesa">'Voci di spesa'!$A$1:$K$8</definedName>
  </definedNames>
  <calcPr fullCalcOnLoad="1"/>
</workbook>
</file>

<file path=xl/sharedStrings.xml><?xml version="1.0" encoding="utf-8"?>
<sst xmlns="http://schemas.openxmlformats.org/spreadsheetml/2006/main" count="1368" uniqueCount="640">
  <si>
    <t>Regione</t>
  </si>
  <si>
    <t>Provincia</t>
  </si>
  <si>
    <t>Tipologia di Investimento</t>
  </si>
  <si>
    <t>Settore CPT</t>
  </si>
  <si>
    <t>Attività economica</t>
  </si>
  <si>
    <t>Ambiente</t>
  </si>
  <si>
    <t>P.IVA/C.F.</t>
  </si>
  <si>
    <t>Denominazione</t>
  </si>
  <si>
    <t>Telefono</t>
  </si>
  <si>
    <t>Fax</t>
  </si>
  <si>
    <t>Email</t>
  </si>
  <si>
    <t>Pubblicazione Bando</t>
  </si>
  <si>
    <t>Acquisizione Offerte</t>
  </si>
  <si>
    <t>Aggiudicazione Provvisoria</t>
  </si>
  <si>
    <t>Aggiudicazione Definitiva</t>
  </si>
  <si>
    <t>Stipula Contratto</t>
  </si>
  <si>
    <t>Profilo Pluriennale</t>
  </si>
  <si>
    <t>Costo Complessivo:</t>
  </si>
  <si>
    <t>Anno</t>
  </si>
  <si>
    <t>Piano Economico</t>
  </si>
  <si>
    <t>Realizzato</t>
  </si>
  <si>
    <t>TOTALE</t>
  </si>
  <si>
    <t>Strumento di programmazione</t>
  </si>
  <si>
    <t>DIREZIONE GENERALE</t>
  </si>
  <si>
    <t>RESPONSABILE ACCORDO</t>
  </si>
  <si>
    <t>Solo denominazione in italiano</t>
  </si>
  <si>
    <t>Codice Regione</t>
  </si>
  <si>
    <t>Codice Provincia</t>
  </si>
  <si>
    <t>Codice Comune</t>
  </si>
  <si>
    <t>Codice Istat del Comune 
(formato alfanumerico)</t>
  </si>
  <si>
    <t>001</t>
  </si>
  <si>
    <t>003</t>
  </si>
  <si>
    <t>004</t>
  </si>
  <si>
    <t>005</t>
  </si>
  <si>
    <t>008</t>
  </si>
  <si>
    <t>009</t>
  </si>
  <si>
    <t>012</t>
  </si>
  <si>
    <t>013</t>
  </si>
  <si>
    <t>014</t>
  </si>
  <si>
    <t>016</t>
  </si>
  <si>
    <t>017</t>
  </si>
  <si>
    <t>018</t>
  </si>
  <si>
    <t>019</t>
  </si>
  <si>
    <t>021</t>
  </si>
  <si>
    <t>022</t>
  </si>
  <si>
    <t>023</t>
  </si>
  <si>
    <t>024</t>
  </si>
  <si>
    <t>026</t>
  </si>
  <si>
    <t>027</t>
  </si>
  <si>
    <t>028</t>
  </si>
  <si>
    <t>030</t>
  </si>
  <si>
    <t>031</t>
  </si>
  <si>
    <t>033</t>
  </si>
  <si>
    <t>034</t>
  </si>
  <si>
    <t>037</t>
  </si>
  <si>
    <t>038</t>
  </si>
  <si>
    <t>042</t>
  </si>
  <si>
    <t>043</t>
  </si>
  <si>
    <t>044</t>
  </si>
  <si>
    <t>045</t>
  </si>
  <si>
    <t>047</t>
  </si>
  <si>
    <t>049</t>
  </si>
  <si>
    <t>052</t>
  </si>
  <si>
    <t>056</t>
  </si>
  <si>
    <t>058</t>
  </si>
  <si>
    <t>059</t>
  </si>
  <si>
    <t>060</t>
  </si>
  <si>
    <t>065</t>
  </si>
  <si>
    <t>066</t>
  </si>
  <si>
    <t>067</t>
  </si>
  <si>
    <t>068</t>
  </si>
  <si>
    <t>072</t>
  </si>
  <si>
    <t>073</t>
  </si>
  <si>
    <t>074</t>
  </si>
  <si>
    <t>081</t>
  </si>
  <si>
    <t>082</t>
  </si>
  <si>
    <t>087</t>
  </si>
  <si>
    <t>088</t>
  </si>
  <si>
    <t>090</t>
  </si>
  <si>
    <t>091</t>
  </si>
  <si>
    <t>095</t>
  </si>
  <si>
    <t>100</t>
  </si>
  <si>
    <t>101</t>
  </si>
  <si>
    <t>104</t>
  </si>
  <si>
    <t>105</t>
  </si>
  <si>
    <t>Tipo di Localizzazione</t>
  </si>
  <si>
    <t>Puntuale</t>
  </si>
  <si>
    <t>Areale</t>
  </si>
  <si>
    <t>Lineare</t>
  </si>
  <si>
    <t>Modalità d'attuazione</t>
  </si>
  <si>
    <t>Operazione a Regia</t>
  </si>
  <si>
    <t>Operazione a Titolarità</t>
  </si>
  <si>
    <t>TIPO_OPERAZIONE</t>
  </si>
  <si>
    <t>ATTIVITà_FORMATIVE</t>
  </si>
  <si>
    <t>Risposte</t>
  </si>
  <si>
    <t>Si</t>
  </si>
  <si>
    <t>No</t>
  </si>
  <si>
    <t>Natura</t>
  </si>
  <si>
    <t>Tipologia</t>
  </si>
  <si>
    <t>Diffusione (trasferte, pubblicità, seminari, ecc.)</t>
  </si>
  <si>
    <t>Economie da SGP</t>
  </si>
  <si>
    <t>Imprevisti</t>
  </si>
  <si>
    <t>IVA</t>
  </si>
  <si>
    <t>Progettazione e studi (incluse spese tecniche)</t>
  </si>
  <si>
    <t>Acquisizione aree o immobili</t>
  </si>
  <si>
    <t>Lavori realizzati in affidamento</t>
  </si>
  <si>
    <t>Lavori realizzati in economia</t>
  </si>
  <si>
    <t>Servizi di consulenza non imputabili a progettazioni e studi</t>
  </si>
  <si>
    <t>Altro</t>
  </si>
  <si>
    <t>Progettazione e studi</t>
  </si>
  <si>
    <t>Suolo aziendale</t>
  </si>
  <si>
    <t>Opere murarie</t>
  </si>
  <si>
    <t>Macchinari impianti, attrezzature e altre forniture</t>
  </si>
  <si>
    <t>Formazione</t>
  </si>
  <si>
    <t>Altro (compreso personale e spese generali)</t>
  </si>
  <si>
    <t>Diffusione (trasferte, seminari, ecc.)</t>
  </si>
  <si>
    <t>Spese generali e accessorie</t>
  </si>
  <si>
    <t>Valore del servizio</t>
  </si>
  <si>
    <t>Messa in opera beni</t>
  </si>
  <si>
    <t>Valore dei beni</t>
  </si>
  <si>
    <t>Progettazione e consulenze</t>
  </si>
  <si>
    <t>Voce di spesa non prevista</t>
  </si>
  <si>
    <t>Acquisto_di_beni</t>
  </si>
  <si>
    <t xml:space="preserve"> Definizione e stipula contratto</t>
  </si>
  <si>
    <t>Esecuzione Fornitura</t>
  </si>
  <si>
    <t>Verifiche e controlli</t>
  </si>
  <si>
    <t>Studio di fattibilità</t>
  </si>
  <si>
    <t xml:space="preserve"> Progettazione Preliminare</t>
  </si>
  <si>
    <t xml:space="preserve"> Progettazione Definitiva</t>
  </si>
  <si>
    <t xml:space="preserve"> Progettazione Esecutiva</t>
  </si>
  <si>
    <t xml:space="preserve"> Esecuzione Lavori</t>
  </si>
  <si>
    <t xml:space="preserve"> Collaudo</t>
  </si>
  <si>
    <t xml:space="preserve"> Chiusura Intervento</t>
  </si>
  <si>
    <t xml:space="preserve"> Funzionalità</t>
  </si>
  <si>
    <t>Concessione finanziamento</t>
  </si>
  <si>
    <t xml:space="preserve"> Esecuzione investimenti</t>
  </si>
  <si>
    <t xml:space="preserve"> Chiusura intervento</t>
  </si>
  <si>
    <t>Autorizzazione acquisizione/conferimento</t>
  </si>
  <si>
    <t xml:space="preserve"> Esecuzione acquisizione/conferimento</t>
  </si>
  <si>
    <t>Definizione e regolamentazione attività</t>
  </si>
  <si>
    <t xml:space="preserve"> Esecuzione attività</t>
  </si>
  <si>
    <t xml:space="preserve"> Controllo chiusura finanziaria</t>
  </si>
  <si>
    <t>Non pertinente</t>
  </si>
  <si>
    <t>Mese</t>
  </si>
  <si>
    <t>Gennaio</t>
  </si>
  <si>
    <t>Febbraio</t>
  </si>
  <si>
    <t>Marzo</t>
  </si>
  <si>
    <t>Aprile</t>
  </si>
  <si>
    <t>Maggio</t>
  </si>
  <si>
    <t>Giugno</t>
  </si>
  <si>
    <t>Luglio</t>
  </si>
  <si>
    <t>Agosto</t>
  </si>
  <si>
    <t>Settembre</t>
  </si>
  <si>
    <t>Ottobre</t>
  </si>
  <si>
    <t>Novembre</t>
  </si>
  <si>
    <t>Dicembre</t>
  </si>
  <si>
    <t>Giorno</t>
  </si>
  <si>
    <t>gg</t>
  </si>
  <si>
    <t>mm</t>
  </si>
  <si>
    <t>aa</t>
  </si>
  <si>
    <t>Da realizzare</t>
  </si>
  <si>
    <t>Codice Indicatore</t>
  </si>
  <si>
    <t>Descrizione Indicatore</t>
  </si>
  <si>
    <t>Unita' Di Misura</t>
  </si>
  <si>
    <t>Descrizione Unita' Di Misura</t>
  </si>
  <si>
    <t>Destinatari</t>
  </si>
  <si>
    <t>Studi o progettazioni</t>
  </si>
  <si>
    <t>N</t>
  </si>
  <si>
    <t>NUMERO</t>
  </si>
  <si>
    <t>Capacità di trattamento rifiuti oggetto di intervento</t>
  </si>
  <si>
    <t>T/A</t>
  </si>
  <si>
    <t>TONNELLATE ALL'ANNO</t>
  </si>
  <si>
    <t>Ampliamento di capacità</t>
  </si>
  <si>
    <t>MCS</t>
  </si>
  <si>
    <t>METRI CUBI AL SECONDO</t>
  </si>
  <si>
    <t>Ampliamento di portata</t>
  </si>
  <si>
    <t>Ampliamento di portata media equivalente</t>
  </si>
  <si>
    <t>Ampliamento lunghezza rete</t>
  </si>
  <si>
    <t>ML</t>
  </si>
  <si>
    <t>METRI LINEARI</t>
  </si>
  <si>
    <t>Antenne o trasmittenti</t>
  </si>
  <si>
    <t>Capacità dell'impianto oggetto di intervento</t>
  </si>
  <si>
    <t>MC</t>
  </si>
  <si>
    <t>METRI CUBI</t>
  </si>
  <si>
    <t>Capacità Produttiva</t>
  </si>
  <si>
    <t>T</t>
  </si>
  <si>
    <t>TONNELLATE</t>
  </si>
  <si>
    <t>Estensione dell'intervento in lunghezza (Km)</t>
  </si>
  <si>
    <t>KM</t>
  </si>
  <si>
    <t>KILOMETRI</t>
  </si>
  <si>
    <t>Estensione dell'intervento in lunghezza (ml)</t>
  </si>
  <si>
    <t>Lunghezza dell'impianto</t>
  </si>
  <si>
    <t>Lunghezza rete</t>
  </si>
  <si>
    <t>Portata media equivalente</t>
  </si>
  <si>
    <t>Postazioni di lavoro collegate</t>
  </si>
  <si>
    <t>Posti letto</t>
  </si>
  <si>
    <t>Potenza installata oggetto di intervento</t>
  </si>
  <si>
    <t>KW</t>
  </si>
  <si>
    <t>Punti di accesso alla rete</t>
  </si>
  <si>
    <t>Punti di telerilevazione</t>
  </si>
  <si>
    <t>Quota del capitale conferito</t>
  </si>
  <si>
    <t>TOT%</t>
  </si>
  <si>
    <t>% sul TOTALE DI RIFERIMENTO</t>
  </si>
  <si>
    <t>Quota di partecipazione acquisita</t>
  </si>
  <si>
    <t>Superficie oggetto di intervento (mq)</t>
  </si>
  <si>
    <t>MQ</t>
  </si>
  <si>
    <t>METRI QUADRATI</t>
  </si>
  <si>
    <t>Superficie coperta dal segnale (mq)</t>
  </si>
  <si>
    <t>Superficie opere e/o impianti realizzati</t>
  </si>
  <si>
    <t>Unità di beni acquistati</t>
  </si>
  <si>
    <t>Volume oggetto di intervento</t>
  </si>
  <si>
    <t>S</t>
  </si>
  <si>
    <t>Durata in ore</t>
  </si>
  <si>
    <t>Imprese beneficiate</t>
  </si>
  <si>
    <t>Persone beneficiate</t>
  </si>
  <si>
    <t>Capacità impianti/sistemi di raccolta oggetto di intervento</t>
  </si>
  <si>
    <t>SAU - Superficie Agricola Utilizzata</t>
  </si>
  <si>
    <t>HA</t>
  </si>
  <si>
    <t>ETTARI</t>
  </si>
  <si>
    <t>Superficie oggetto di intervento (Ha)</t>
  </si>
  <si>
    <t>Riduzione nei consumi energetici</t>
  </si>
  <si>
    <t>TEP</t>
  </si>
  <si>
    <t>TONNELLATE EQUIV. DI PETROLIO</t>
  </si>
  <si>
    <t>Stazza lorda interessata dall'intervento</t>
  </si>
  <si>
    <t>GT</t>
  </si>
  <si>
    <t>GIGA TONNELLATE</t>
  </si>
  <si>
    <t>Giornate/uomo complessivamente attivate</t>
  </si>
  <si>
    <t>Giornate/uomo attivate fase di cantiere</t>
  </si>
  <si>
    <t>Giornate/uomo necessarie alla messa in opera</t>
  </si>
  <si>
    <t>Occupazione creata</t>
  </si>
  <si>
    <t>Giornate/uomo per la realizzazione dello studio o progetto</t>
  </si>
  <si>
    <t>Descrizione</t>
  </si>
  <si>
    <t>Data</t>
  </si>
  <si>
    <t>Procedura Aperta</t>
  </si>
  <si>
    <t>Procedura Ristretta</t>
  </si>
  <si>
    <t>Procedura Negoziata Senza Bando</t>
  </si>
  <si>
    <t>Individuazione degli Offerenti (Operatori economici)</t>
  </si>
  <si>
    <t>Selezione Offerenti</t>
  </si>
  <si>
    <t>Invito a presentare le offerte</t>
  </si>
  <si>
    <t>Inviato a presentare le Offerte</t>
  </si>
  <si>
    <t>Negozazione delle Offerte</t>
  </si>
  <si>
    <t>Individuazione Offerte (le due migliori)</t>
  </si>
  <si>
    <t>Aggiudicazione (Pubblicazione nominativi affidatari)</t>
  </si>
  <si>
    <t>Stipula contratto</t>
  </si>
  <si>
    <t>Concessione_di_incentivi_ad_unità_produttive</t>
  </si>
  <si>
    <t>Attività_formative</t>
  </si>
  <si>
    <t>Assistenza</t>
  </si>
  <si>
    <t>Consulenze</t>
  </si>
  <si>
    <t>Demolizione</t>
  </si>
  <si>
    <t>Recupero</t>
  </si>
  <si>
    <t>Ristrutturazione</t>
  </si>
  <si>
    <t>Restauro</t>
  </si>
  <si>
    <t>Corsi di formazione</t>
  </si>
  <si>
    <t>Studi e progettazioni incluso_ ealizzazione di applicativi informatici</t>
  </si>
  <si>
    <t>Progetti di ricerca</t>
  </si>
  <si>
    <t>Nuova fornitura</t>
  </si>
  <si>
    <t>Manutenzione straordinaria</t>
  </si>
  <si>
    <t>Manutenzione Straordinaria</t>
  </si>
  <si>
    <t>Completamento di nuova realizzazione</t>
  </si>
  <si>
    <t>Completamento di demolizione</t>
  </si>
  <si>
    <t>Completamento di recupero</t>
  </si>
  <si>
    <t>Completamento di restauro</t>
  </si>
  <si>
    <t>Completamento di manutenzione ordinaria</t>
  </si>
  <si>
    <t>Nuova realizzazione</t>
  </si>
  <si>
    <t>Acquisto servizi reali inclusa formazione</t>
  </si>
  <si>
    <t>Ampliamento</t>
  </si>
  <si>
    <t>Studi e progettazioni</t>
  </si>
  <si>
    <t>Ammodernamento</t>
  </si>
  <si>
    <t>Riconversione</t>
  </si>
  <si>
    <t>Riattivazione</t>
  </si>
  <si>
    <t>Trasferimento</t>
  </si>
  <si>
    <t>Acquisto servizi reali include formazione</t>
  </si>
  <si>
    <t>Attività di ricerca</t>
  </si>
  <si>
    <t>Incentivi al lavoro</t>
  </si>
  <si>
    <t>Partecipazioni azionarie</t>
  </si>
  <si>
    <t>Conferimento di capitale</t>
  </si>
  <si>
    <t>Manutenzione Ordinaria</t>
  </si>
  <si>
    <t>Aggiudicazione</t>
  </si>
  <si>
    <t>Codice</t>
  </si>
  <si>
    <t>1</t>
  </si>
  <si>
    <t>UE</t>
  </si>
  <si>
    <t>2</t>
  </si>
  <si>
    <t>3</t>
  </si>
  <si>
    <t>4</t>
  </si>
  <si>
    <t>5</t>
  </si>
  <si>
    <t>Comune</t>
  </si>
  <si>
    <t>6</t>
  </si>
  <si>
    <t>Altro pubblico</t>
  </si>
  <si>
    <t>7</t>
  </si>
  <si>
    <t>Privato</t>
  </si>
  <si>
    <t>8</t>
  </si>
  <si>
    <t>Stato Fondo di Rotazione</t>
  </si>
  <si>
    <t>9</t>
  </si>
  <si>
    <t>10</t>
  </si>
  <si>
    <t>Da reperire</t>
  </si>
  <si>
    <t>11</t>
  </si>
  <si>
    <t>Stato estero</t>
  </si>
  <si>
    <t>12</t>
  </si>
  <si>
    <t>Risorse liberate</t>
  </si>
  <si>
    <t>13</t>
  </si>
  <si>
    <t>Stato Fondo di Rotazione PAC</t>
  </si>
  <si>
    <t>Capacità trattamento reflui oggetto di intervento</t>
  </si>
  <si>
    <t>Capacità della rete idrica oggetto di intervento</t>
  </si>
  <si>
    <t>Capacità smaltimento rifiuti oggetto di intervento</t>
  </si>
  <si>
    <t>Lunghezza rete oggetto di intervento</t>
  </si>
  <si>
    <t>KILOWATT</t>
  </si>
  <si>
    <t>Giornate/uomo prestate</t>
  </si>
  <si>
    <t>Non Richiesto</t>
  </si>
  <si>
    <t>NA</t>
  </si>
  <si>
    <t>Non applicabile</t>
  </si>
  <si>
    <t>Numero di progetti (Società dell¿Informazione)</t>
  </si>
  <si>
    <t>Numero di progetti (Turismo)</t>
  </si>
  <si>
    <t>Numero di allievi beneficiari (Istruzione)</t>
  </si>
  <si>
    <t>Numero di progetti che assicurano sostenibilità</t>
  </si>
  <si>
    <t>Numero di progetti volti a promuovere le imprese</t>
  </si>
  <si>
    <t>progetti  servizi per la promozione delle pari opportunità</t>
  </si>
  <si>
    <t>Numero di posti di lavoro creati</t>
  </si>
  <si>
    <t>Numero di posti di lavoro creati per uomini</t>
  </si>
  <si>
    <t>Numero di posti di lavoro creati per donne</t>
  </si>
  <si>
    <t>(4) Numero di Progetti R&amp;S</t>
  </si>
  <si>
    <t>(5) Numero di progetti di cooperazione tra imprese-istituti</t>
  </si>
  <si>
    <t>(7) Numero di Progetti (aiuti agli investimenti delle PMI)</t>
  </si>
  <si>
    <t>(24) Capacità addizionale istallata per la produzione di ene</t>
  </si>
  <si>
    <t>MW</t>
  </si>
  <si>
    <t>MEGAWATT</t>
  </si>
  <si>
    <t>(39) Numero di progetti che assicurano sostenibilità e aumen</t>
  </si>
  <si>
    <t>(31) Numero di Progetti (prevenzione dei rischi)</t>
  </si>
  <si>
    <t>(8) Numero di nuove imprese assistite (a due anni dallo star</t>
  </si>
  <si>
    <t>(12) Poppolazione aggiuntiva raggiunta dalla banda larga</t>
  </si>
  <si>
    <t>(35) Posti di lavoro creati nel settore turismo</t>
  </si>
  <si>
    <t>Stato intervento</t>
  </si>
  <si>
    <t xml:space="preserve">In Programmazione </t>
  </si>
  <si>
    <t>In Attuazione</t>
  </si>
  <si>
    <t>Agricoltura, caccia e silvicoltura</t>
  </si>
  <si>
    <t>Pesca</t>
  </si>
  <si>
    <t>Industrie alimentari e delle bevande</t>
  </si>
  <si>
    <t>Industrie tessili e dell'abbigliamento</t>
  </si>
  <si>
    <t>Fabbricazione di mezzi di trasporto</t>
  </si>
  <si>
    <t>Industrie manifatturiere non specificate</t>
  </si>
  <si>
    <t>Estrazione di minerali energetici</t>
  </si>
  <si>
    <t>Produzione e distribuzione di energia elettrica, gas, vapore e acqua calda</t>
  </si>
  <si>
    <t>Raccolta, depurazione e distribuzione d'acqua</t>
  </si>
  <si>
    <t>Poste e telecomunicazioni</t>
  </si>
  <si>
    <t>Trasporti</t>
  </si>
  <si>
    <t>Costruzioni</t>
  </si>
  <si>
    <t>Commercio all'ingrosso e al dettaglio</t>
  </si>
  <si>
    <t>Alberghi e ristoranti</t>
  </si>
  <si>
    <t>Intermediazione finanziaria</t>
  </si>
  <si>
    <t>Attività immobiliari, noleggio e altre attività di servizio alle imprese</t>
  </si>
  <si>
    <t>Amministrazioni pubbliche</t>
  </si>
  <si>
    <t>Istruzione</t>
  </si>
  <si>
    <t>Attività dei servizi sanitari</t>
  </si>
  <si>
    <t>Assistenza sociale, servizi pubblici, sociali e personali</t>
  </si>
  <si>
    <t>Attività connesse all'ambiente</t>
  </si>
  <si>
    <t>Altri servizi non specificati</t>
  </si>
  <si>
    <t>Amministrazione Generale</t>
  </si>
  <si>
    <t>Difesa</t>
  </si>
  <si>
    <t>Sicurezza pubblica</t>
  </si>
  <si>
    <t>Giustizia</t>
  </si>
  <si>
    <t>Ricerca e Sviluppo (R. &amp; S.)</t>
  </si>
  <si>
    <t>Cultura e servizi ricreativi</t>
  </si>
  <si>
    <t>Edilizia abitativa e urbanistica</t>
  </si>
  <si>
    <t>Sanità</t>
  </si>
  <si>
    <t>Interventi in campo sociale (assist. e benef.)</t>
  </si>
  <si>
    <t>Acqua</t>
  </si>
  <si>
    <t>Fognature e depurazione Acque</t>
  </si>
  <si>
    <t>Smaltimento dei Rifiuti</t>
  </si>
  <si>
    <t>Altri interventi igenico sanitari</t>
  </si>
  <si>
    <t>Lavoro</t>
  </si>
  <si>
    <t>Previdenza e Integrazioni Salariali</t>
  </si>
  <si>
    <t>Altri trasporti</t>
  </si>
  <si>
    <t>Viabilità</t>
  </si>
  <si>
    <t>Telecomunicazioni</t>
  </si>
  <si>
    <t>Agricoltura</t>
  </si>
  <si>
    <t>Pesca marittima e Acquicoltura</t>
  </si>
  <si>
    <t>Turismo</t>
  </si>
  <si>
    <t>Commercio</t>
  </si>
  <si>
    <t>Industria e Artigianato</t>
  </si>
  <si>
    <t>Energia</t>
  </si>
  <si>
    <t>Altre opere pubbliche</t>
  </si>
  <si>
    <t>Altre in campo economico</t>
  </si>
  <si>
    <t>Oneri non ripartibili</t>
  </si>
  <si>
    <t>Completamento di ristrutturazione</t>
  </si>
  <si>
    <t>Completamente di manutenzione straordinaria</t>
  </si>
  <si>
    <t>Codice ISTAT</t>
  </si>
  <si>
    <t>Piste</t>
  </si>
  <si>
    <t>Amministrazione diretta</t>
  </si>
  <si>
    <t>STRUTTURA DI MISSIONE APT (DPCM 1/6/2014)</t>
  </si>
  <si>
    <t>REGIONE ABRUZZO</t>
  </si>
  <si>
    <t>COMUNE DE L'AQUILA</t>
  </si>
  <si>
    <t>UNIVERSITA' DE L'AQUILA</t>
  </si>
  <si>
    <r>
      <t>DATI INDENTIFICATIVI INTERVENTO</t>
    </r>
    <r>
      <rPr>
        <b/>
        <sz val="12"/>
        <color indexed="10"/>
        <rFont val="EYInterstate Light"/>
        <family val="0"/>
      </rPr>
      <t xml:space="preserve"> </t>
    </r>
  </si>
  <si>
    <t xml:space="preserve">INFORMAZIONI GENERALI SUL CUP </t>
  </si>
  <si>
    <t>Pierluigi Biondi</t>
  </si>
  <si>
    <t>Abruzzo</t>
  </si>
  <si>
    <t>L'Aquila</t>
  </si>
  <si>
    <t>ing. ABCDEF GHIJKLM</t>
  </si>
  <si>
    <t>00082410663</t>
  </si>
  <si>
    <t>FSC 2007-2013</t>
  </si>
  <si>
    <t>ISTITUTO NAZIONALE DI FISICA NUCLEARE</t>
  </si>
  <si>
    <t>MINISTRO DELLO SVILUPPO ECONOMICO</t>
  </si>
  <si>
    <t xml:space="preserve">Responsabile </t>
  </si>
  <si>
    <t xml:space="preserve">ANAGRAFICA INTERVENTO </t>
  </si>
  <si>
    <t>Codice intervento (*)</t>
  </si>
  <si>
    <t>Titolo intervento (*)</t>
  </si>
  <si>
    <t>ECONOMIE DI GARA</t>
  </si>
  <si>
    <t>LOCALIZZAZIONE:</t>
  </si>
  <si>
    <t xml:space="preserve">Modalità di Attuazione </t>
  </si>
  <si>
    <t>Acciano</t>
  </si>
  <si>
    <t>Barete</t>
  </si>
  <si>
    <t>Barisciano</t>
  </si>
  <si>
    <t>Bugnara</t>
  </si>
  <si>
    <t>Cagnano Amiterno</t>
  </si>
  <si>
    <t>Campotosto</t>
  </si>
  <si>
    <t>Capestrano</t>
  </si>
  <si>
    <t>Capitignano</t>
  </si>
  <si>
    <t>Caporciano</t>
  </si>
  <si>
    <t>Carapelle Calvisio</t>
  </si>
  <si>
    <t>Castel del Monte</t>
  </si>
  <si>
    <t>Castel di Ieri</t>
  </si>
  <si>
    <t>Castelvecchio Calvisio</t>
  </si>
  <si>
    <t>Castelvecchio Subequo</t>
  </si>
  <si>
    <t>Cocullo</t>
  </si>
  <si>
    <t>Collarmele</t>
  </si>
  <si>
    <t>Fagnano Alto</t>
  </si>
  <si>
    <t>Fontecchio</t>
  </si>
  <si>
    <t>Fossa</t>
  </si>
  <si>
    <t>Gagliano Aterno</t>
  </si>
  <si>
    <t>Goriano Sicoli</t>
  </si>
  <si>
    <t>Lucoli</t>
  </si>
  <si>
    <t>Montereale</t>
  </si>
  <si>
    <t>Navelli</t>
  </si>
  <si>
    <t>Ocre</t>
  </si>
  <si>
    <t>Ofena</t>
  </si>
  <si>
    <t>Ovindoli</t>
  </si>
  <si>
    <t>Pizzoli</t>
  </si>
  <si>
    <t>Poggio Picenze</t>
  </si>
  <si>
    <t>Prata D'Ansidonia</t>
  </si>
  <si>
    <t>Rocca di Cambio</t>
  </si>
  <si>
    <t>Rocca di Mezzo</t>
  </si>
  <si>
    <t>San Demetrio nè Vestini</t>
  </si>
  <si>
    <t>San Pio delle Camere</t>
  </si>
  <si>
    <t>Sant'Eusanio Forconese</t>
  </si>
  <si>
    <t>Santo Stefano di Sessanio</t>
  </si>
  <si>
    <t>Scoppito</t>
  </si>
  <si>
    <t>Tione degli Abruzzi</t>
  </si>
  <si>
    <t>Tornimparte</t>
  </si>
  <si>
    <t>Villa Santa Lucia degli Abruzzi</t>
  </si>
  <si>
    <t>Villa Sant'Angelo</t>
  </si>
  <si>
    <t>Arsita</t>
  </si>
  <si>
    <t>Castelli</t>
  </si>
  <si>
    <t>Colledara</t>
  </si>
  <si>
    <t>Fano Adriano</t>
  </si>
  <si>
    <t>Montorio al Vomano</t>
  </si>
  <si>
    <t>Penna Sant'Andrea</t>
  </si>
  <si>
    <t>Pietracamela</t>
  </si>
  <si>
    <t>Tossicia</t>
  </si>
  <si>
    <t>Teramo</t>
  </si>
  <si>
    <t>Brittoli</t>
  </si>
  <si>
    <t>Bussi su Tirino</t>
  </si>
  <si>
    <t>Civitella Casanova</t>
  </si>
  <si>
    <t>Cugnoli</t>
  </si>
  <si>
    <t>Montebello di Bertona</t>
  </si>
  <si>
    <t>Popoli</t>
  </si>
  <si>
    <t>Torre dè Passeri</t>
  </si>
  <si>
    <t>Pescara</t>
  </si>
  <si>
    <t>Aquila</t>
  </si>
  <si>
    <t>AQ.ME.01/a</t>
  </si>
  <si>
    <t>Effettiva</t>
  </si>
  <si>
    <t>Prevista</t>
  </si>
  <si>
    <t xml:space="preserve">QUADRO   ECONOMICO </t>
  </si>
  <si>
    <t>PIANO ECONOMICO (*)</t>
  </si>
  <si>
    <t>Priorità A - Sistema imprenditoriale e produttivo</t>
  </si>
  <si>
    <t>Priorità B - Turismo e Ambiente</t>
  </si>
  <si>
    <t>Priorità C - Cultura</t>
  </si>
  <si>
    <t>Priorità D - Alta formazione</t>
  </si>
  <si>
    <t>Priorità E - Ricerca e innovazione tecnologica</t>
  </si>
  <si>
    <t>Priorità F - Agenda digitale</t>
  </si>
  <si>
    <t>Priorità G - Governance, monitoraggio e valutazione del Programma di sviluppo</t>
  </si>
  <si>
    <r>
      <rPr>
        <b/>
        <strike/>
        <sz val="12"/>
        <color indexed="9"/>
        <rFont val="EYInterstate Light"/>
        <family val="0"/>
      </rPr>
      <t>P</t>
    </r>
    <r>
      <rPr>
        <b/>
        <sz val="12"/>
        <color indexed="9"/>
        <rFont val="EYInterstate Light"/>
        <family val="0"/>
      </rPr>
      <t xml:space="preserve">riorità/ambito tematico RESTART  </t>
    </r>
  </si>
  <si>
    <t>Operazione ad attuazione mista (Titolarità e Regia)</t>
  </si>
  <si>
    <t>Tipo Fonte</t>
  </si>
  <si>
    <t>Delibera CIPE n. 49/2016</t>
  </si>
  <si>
    <t>Delibera CIPE n. 135/2012</t>
  </si>
  <si>
    <t>Delibera CIPE n. 70/2017</t>
  </si>
  <si>
    <t>RISORSE ASSEGNATE E PROGRAMMATE</t>
  </si>
  <si>
    <t>Di cui Riprogrammate</t>
  </si>
  <si>
    <r>
      <t xml:space="preserve">Somme trasferite (€)
</t>
    </r>
    <r>
      <rPr>
        <b/>
        <sz val="10"/>
        <color indexed="9"/>
        <rFont val="EYInterstate Light"/>
        <family val="0"/>
      </rPr>
      <t>(Quota delle risorse programmate trasferite dal CIPE al Soggetto Attuatore)</t>
    </r>
  </si>
  <si>
    <t>Acquisizione domande di partecipazione</t>
  </si>
  <si>
    <t>Invio lettere d'invito</t>
  </si>
  <si>
    <t>Acquisizione offerte</t>
  </si>
  <si>
    <t>Procedura di affidamento diretto per importi inferiori ad € 40.000,00</t>
  </si>
  <si>
    <t>Acquisizione uno o più preventivi</t>
  </si>
  <si>
    <t>Adozione provvedimento di affidamento</t>
  </si>
  <si>
    <t>Procedura negoziata semplificata per affidamenti da € 40.000,00 fino alla soglia comunitaria per servizi e forniture e fino ad € 150.000,00 per lavori</t>
  </si>
  <si>
    <t>Individuazione degli offerenti</t>
  </si>
  <si>
    <t>Adozione provvedimento di individuazione dei lavori o servizi da svolgere in amministrazione diretta</t>
  </si>
  <si>
    <t>Convenzione di servizio</t>
  </si>
  <si>
    <t>Partenariato pubblico privato</t>
  </si>
  <si>
    <t>Concessione contributi</t>
  </si>
  <si>
    <t>Adozione provvedimento di approvazione della procedura di evidenza pubblica</t>
  </si>
  <si>
    <t>Pubblicazione bando</t>
  </si>
  <si>
    <t>Acquisizione istanze di contributo</t>
  </si>
  <si>
    <t>Aggiudicazione provvisoria</t>
  </si>
  <si>
    <t>Aggiudicazione definitiva</t>
  </si>
  <si>
    <t>Stipula convenzione o emissione decreto concessione</t>
  </si>
  <si>
    <t>Mista</t>
  </si>
  <si>
    <t>Tipologia mista</t>
  </si>
  <si>
    <t>Procedura di avvio del regime</t>
  </si>
  <si>
    <t>Importo da Programmare
(Importo assegnato - Importo Programmato)</t>
  </si>
  <si>
    <t>ESITO ISTRUTTORIA</t>
  </si>
  <si>
    <t>AMMESSO</t>
  </si>
  <si>
    <t>NON AMMESSO</t>
  </si>
  <si>
    <t>RICHIESTA INTEGRAZIONI</t>
  </si>
  <si>
    <t>Affidamento in house</t>
  </si>
  <si>
    <t>Provvedimento di affidamento in house</t>
  </si>
  <si>
    <t>Stipula contratto di servizio</t>
  </si>
  <si>
    <t>Importo a base d'asta</t>
  </si>
  <si>
    <t>Importo aggiudcato</t>
  </si>
  <si>
    <t>Stato - Fondo Sviluppo e Coesione</t>
  </si>
  <si>
    <t xml:space="preserve">AVANZAMENTI FISICI
</t>
  </si>
  <si>
    <t>CRONOPROGRAMMA   PROCEDURALE</t>
  </si>
  <si>
    <t>Amministrazione Titolare</t>
  </si>
  <si>
    <t>SOGGETTO ATTUATORE</t>
  </si>
  <si>
    <t>ALLEGATO A</t>
  </si>
  <si>
    <t xml:space="preserve">Descrizione Intervento (*):      che cosa si realizza?
(max 1000 caratteri)
</t>
  </si>
  <si>
    <t>quali sono gli obiettivi?
(max 1000 caratteri)</t>
  </si>
  <si>
    <t>chi sono i soggetti destinatari dell'intervento?
(max 1000 caratteri)</t>
  </si>
  <si>
    <t>Motivo sospensione</t>
  </si>
  <si>
    <t>Acquisto_o_realizzazione_di_servizi</t>
  </si>
  <si>
    <t>Realizzazione_di_lavori_pubblici_opere_ed_impiantistica</t>
  </si>
  <si>
    <t>Concessione_di_contributi_ad_altri_soggetti_diversi_da_unità_produttive</t>
  </si>
  <si>
    <t>Sottoscrizione_iniziale_o_aumento_di_capitale_sociale_compresi_spin_off_fondi_di_rischio_o_di_garanzia</t>
  </si>
  <si>
    <t>ALLEGATO B</t>
  </si>
  <si>
    <t>Autovalutazione
(max 1000 caratteri)</t>
  </si>
  <si>
    <t>Eventuali indirizzi per il riorientamento della Linea di attività
(max 1000 caratteri)</t>
  </si>
  <si>
    <t xml:space="preserve">Partenariato Locale
(max 200 caratteri)
</t>
  </si>
  <si>
    <t>Prima individuazione dei target conseguiti/conseguibili
(max 200 caratteri)</t>
  </si>
  <si>
    <t>numero</t>
  </si>
  <si>
    <t>importo (€)</t>
  </si>
  <si>
    <t>Domande pervenute</t>
  </si>
  <si>
    <t>Domande istruite</t>
  </si>
  <si>
    <t>% Avanzamento istruttoria (domande istruite/ domande pervenute)</t>
  </si>
  <si>
    <t>Domande ammesse a finanziamento</t>
  </si>
  <si>
    <t>Domande con richiesta di integrazione</t>
  </si>
  <si>
    <t>Domande non ammesse a finanziamento</t>
  </si>
  <si>
    <t>Efficienza dell'istruttoria</t>
  </si>
  <si>
    <t>su numero</t>
  </si>
  <si>
    <t>su importo</t>
  </si>
  <si>
    <t>% domande ammesse su istruite</t>
  </si>
  <si>
    <t>% domande con richiesta di integrazione su istruite</t>
  </si>
  <si>
    <t>% domande non ammesse su istruite</t>
  </si>
  <si>
    <t>Dettaglio per Beneficiario</t>
  </si>
  <si>
    <t>CODICE IMPRESA</t>
  </si>
  <si>
    <t>BENEFICIARIO</t>
  </si>
  <si>
    <t>IMPORTO TOTALE INVESTIMENTO (€)</t>
  </si>
  <si>
    <t>IMPORTO RICHIESTO (€)</t>
  </si>
  <si>
    <t>IMPORTO AMMESSO (€)</t>
  </si>
  <si>
    <t>IMPORTO RENDICONTATO (€)</t>
  </si>
  <si>
    <t>data rendicontazione</t>
  </si>
  <si>
    <t>Tempo trascorso dall'ammissione</t>
  </si>
  <si>
    <t>IMPORTO LIQUIDATO (€)</t>
  </si>
  <si>
    <t>data liquidazione</t>
  </si>
  <si>
    <t>Tempo trascorso dalla rendicontazione</t>
  </si>
  <si>
    <t>IMPORTO CHIUSURA (€)</t>
  </si>
  <si>
    <t>PROVVEDIMENTO DI AMMISSIONE A FINANZIAMENTO</t>
  </si>
  <si>
    <t>PROVVEDIMENTO DI CHIUSURA DEL FINANZIAMENTO</t>
  </si>
  <si>
    <t>PROVVEDIMENTO DI REVOCA DEL FINANZIAMENTO</t>
  </si>
  <si>
    <t>Tipo provvedimento</t>
  </si>
  <si>
    <t>n.</t>
  </si>
  <si>
    <t>data</t>
  </si>
  <si>
    <t>Raniero Fabrizi</t>
  </si>
  <si>
    <t>Marco Marsilio</t>
  </si>
  <si>
    <t>Per completare la compilazione della scheda passare agli allegati A e B riportati nei fogli seguenti</t>
  </si>
  <si>
    <t xml:space="preserve">SCHEDA MONITORAGGIO REGIME D'AIUTO </t>
  </si>
  <si>
    <t>Contributo a fondo perduto/ Strumento finanziario</t>
  </si>
  <si>
    <t>Contributo a fondo perduto</t>
  </si>
  <si>
    <t>Strumento finanziario</t>
  </si>
  <si>
    <t>Codice intervento</t>
  </si>
  <si>
    <t>Titolo intervento</t>
  </si>
  <si>
    <t>Descrizione Intervento:      che cosa si realizza?
In questi campi inserire informazioni sintetiche.
Per maggiori dettagli compilare l'Allegato A.</t>
  </si>
  <si>
    <t>Pr.</t>
  </si>
  <si>
    <t>Comuni</t>
  </si>
  <si>
    <t>Stato Intervento:</t>
  </si>
  <si>
    <t>RUP Intervento:</t>
  </si>
  <si>
    <t xml:space="preserve">Tipologia Operazione </t>
  </si>
  <si>
    <t>CUP definitivo</t>
  </si>
  <si>
    <t>CUP provvisorio</t>
  </si>
  <si>
    <t>Progetto generatore di entrate</t>
  </si>
  <si>
    <t>Descrizione Step</t>
  </si>
  <si>
    <t>Avvio
Prevista/  Effettiva</t>
  </si>
  <si>
    <t>Data Avvio</t>
  </si>
  <si>
    <t>Conclusione Prevista/  Effettiva</t>
  </si>
  <si>
    <t>Data Conclusione</t>
  </si>
  <si>
    <t>CIG</t>
  </si>
  <si>
    <t>Step</t>
  </si>
  <si>
    <t>Data Prevista</t>
  </si>
  <si>
    <t>Data Effettiva</t>
  </si>
  <si>
    <t>Valore Programmato</t>
  </si>
  <si>
    <t>Valore Impegnato</t>
  </si>
  <si>
    <t>Valore Realizzato</t>
  </si>
  <si>
    <t>Valore Concluso</t>
  </si>
  <si>
    <t>Fonte di Finanziamento</t>
  </si>
  <si>
    <t>Tipologia Spesa</t>
  </si>
  <si>
    <t>Importo pre-gara</t>
  </si>
  <si>
    <t>Importo post-gara</t>
  </si>
  <si>
    <t>Fonte/Articolazione</t>
  </si>
  <si>
    <t>Importo</t>
  </si>
  <si>
    <r>
      <t xml:space="preserve">Somme impegnate (€)
</t>
    </r>
    <r>
      <rPr>
        <b/>
        <sz val="10"/>
        <color indexed="9"/>
        <rFont val="EYInterstate Light"/>
        <family val="0"/>
      </rPr>
      <t>(Somme oggetto di impegno di bilancio da parte del Soggetto Attuatore)</t>
    </r>
  </si>
  <si>
    <r>
      <t xml:space="preserve">Somme liquidate (€)
</t>
    </r>
    <r>
      <rPr>
        <b/>
        <sz val="10"/>
        <color indexed="9"/>
        <rFont val="EYInterstate Light"/>
        <family val="0"/>
      </rPr>
      <t>(Quota delle somme impegnate pagate dal Soggetto Attuatore)</t>
    </r>
  </si>
  <si>
    <t>Codice Indicatore (presente nella scheda CUP)</t>
  </si>
  <si>
    <t>PROGETTO ALFA BETA</t>
  </si>
  <si>
    <t xml:space="preserve">Soggetto Attuatore:      </t>
  </si>
  <si>
    <t>Importo Programmato</t>
  </si>
  <si>
    <t>Importo Assegnato</t>
  </si>
  <si>
    <t>quali sono gli obiettivi?
In questi campi inserire informazioni sintetiche.
Per maggiori dettagli compilare l'Allegato A.</t>
  </si>
  <si>
    <t>chi sono i soggetti destinatari dell'intervento?
In questi campi inserire informazioni sintetiche.
Per maggiori dettagli compilare l'Allegato A.</t>
  </si>
  <si>
    <t>PROVVEDIMENTO DI ACQUISIZIONE RINUNCIA AL FINANZIAMENTO</t>
  </si>
  <si>
    <t>Rinunce</t>
  </si>
  <si>
    <t>% Rinunce su domande ammesse</t>
  </si>
  <si>
    <t>IMPEGNI E TRASFERIMENTI RESTART</t>
  </si>
  <si>
    <t>Stato altri provvedimenti - RESTART</t>
  </si>
  <si>
    <t>Legenda</t>
  </si>
  <si>
    <t>Unità di Misura (ULA)</t>
  </si>
  <si>
    <t xml:space="preserve">OCCUPATI PREVISTI </t>
  </si>
  <si>
    <t xml:space="preserve">OCCUPATI EFFETTIVI </t>
  </si>
  <si>
    <r>
      <rPr>
        <b/>
        <sz val="10"/>
        <rFont val="Arial"/>
        <family val="2"/>
      </rPr>
      <t>ULA (Unità di lavoro a tempo pieno):</t>
    </r>
    <r>
      <rPr>
        <sz val="10"/>
        <rFont val="Arial"/>
        <family val="2"/>
      </rPr>
      <t xml:space="preserve"> I lavori possono essere a tempo pieno, part-time o stagionali. I lavori part-time e stagionali devono essere convertiti in Unità Lavorative a Tempo Pieno usando i parametri forniti dai Contratti Nazionali del Lavoro. Esempi: - due lavoratori part time che lavorano un anno, rappresentano una ULA; - un lavoratore stagionale che lavora 6 mesi in un anno, rappresenta 0,5 ULA. </t>
    </r>
  </si>
  <si>
    <r>
      <rPr>
        <b/>
        <sz val="10"/>
        <rFont val="Arial"/>
        <family val="2"/>
      </rPr>
      <t>Occupati previsti:</t>
    </r>
    <r>
      <rPr>
        <sz val="10"/>
        <rFont val="Arial"/>
        <family val="2"/>
      </rPr>
      <t xml:space="preserve"> va inserito il numero di occupati che in fase di avvio del progetto si prevede di creare. L'indicatore misura le nuove posizioni lavorative permanenti create nelle imprese beneficiarie di un sostegno. Queste nuove posizioni devono essere diretta conseguenza del progetto realizzato e devono incrementare il numero totale degli occupati dell’impresa. In altri termini se l’occupazione totale dell’impresa non aumenta nel periodo ricompreso tra prima del progetto e dopo la fine del progetto, il valore dell’indicatore sarà zero. L'indicatore considera gli occupati permanenti, ossia il lavoro deve durare un periodo ragionevolmente lungo.</t>
    </r>
  </si>
  <si>
    <r>
      <rPr>
        <b/>
        <sz val="10"/>
        <rFont val="Arial"/>
        <family val="2"/>
      </rPr>
      <t xml:space="preserve">Occupati effettivi: </t>
    </r>
    <r>
      <rPr>
        <sz val="10"/>
        <rFont val="Arial"/>
        <family val="2"/>
      </rPr>
      <t>va inserito il numero di occupati creati che si registra alla fine del progetto. Per la definizione dell'indicatore si vedano le indicazioni per gli Occupati previsti.</t>
    </r>
  </si>
  <si>
    <t>Indicatori occupazionali</t>
  </si>
  <si>
    <t>EFFICACIA INVESTIMENTO 
(% EFFETTIVI/ PREVISTI)</t>
  </si>
  <si>
    <t xml:space="preserve"> PROCEDURE   DI AGGIUDICAZIONE
(E' NECESSARIO DUPLICARE IL PROSPETTO PER OGNI PROCEDURA DI AGGIUDICAZIONE ATTIVATA)</t>
  </si>
  <si>
    <t>Stato altri provvedimenti</t>
  </si>
  <si>
    <t>Delibera CIPE n. 115/2017</t>
  </si>
  <si>
    <t>Delibera CIPE N. 25/2018</t>
  </si>
  <si>
    <t>supporto a progetti di ricerca industriale e sperimentale</t>
  </si>
  <si>
    <t>aumento della competitività delle imprese</t>
  </si>
  <si>
    <t>sistema produttivo</t>
  </si>
  <si>
    <t>mise</t>
  </si>
  <si>
    <t xml:space="preserve">Sospensioni lavori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</si>
</sst>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 #,##0.00;\-[$€-410]\ #,##0.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Yes&quot;;&quot;Yes&quot;;&quot;No&quot;"/>
    <numFmt numFmtId="178" formatCode="&quot;True&quot;;&quot;True&quot;;&quot;False&quot;"/>
    <numFmt numFmtId="179" formatCode="&quot;On&quot;;&quot;On&quot;;&quot;Off&quot;"/>
    <numFmt numFmtId="180" formatCode="[$€-2]\ #,##0.00_);[Red]\([$€-2]\ #,##0.00\)"/>
    <numFmt numFmtId="181" formatCode="000000"/>
    <numFmt numFmtId="182" formatCode="_-[$€-410]\ * #,##0.00_-;\-[$€-410]\ * #,##0.00_-;_-[$€-410]\ * &quot;-&quot;??_-;_-@_-"/>
    <numFmt numFmtId="183" formatCode="&quot;€&quot;\ #,##0.00"/>
    <numFmt numFmtId="184" formatCode="[$-410]dddd\ d\ mmmm\ yyyy"/>
    <numFmt numFmtId="185" formatCode="00000"/>
    <numFmt numFmtId="186" formatCode="0.0"/>
    <numFmt numFmtId="187" formatCode="&quot;Attivo&quot;;&quot;Attivo&quot;;&quot;Inattivo&quot;"/>
    <numFmt numFmtId="188" formatCode="\&quot;\Ve\r\o\&quot;;\&quot;\Ve\r\o\&quot;;\&quot;\F\a\ls\o\&quot;"/>
  </numFmts>
  <fonts count="73">
    <font>
      <sz val="10"/>
      <name val="Arial"/>
      <family val="2"/>
    </font>
    <font>
      <b/>
      <sz val="10"/>
      <name val="Arial"/>
      <family val="2"/>
    </font>
    <font>
      <sz val="8"/>
      <name val="Arial"/>
      <family val="2"/>
    </font>
    <font>
      <b/>
      <sz val="8"/>
      <name val="Arial"/>
      <family val="2"/>
    </font>
    <font>
      <b/>
      <sz val="10"/>
      <name val="Sans Serif"/>
      <family val="0"/>
    </font>
    <font>
      <sz val="10"/>
      <name val="Sans Serif"/>
      <family val="0"/>
    </font>
    <font>
      <sz val="12"/>
      <name val="EYInterstate Light"/>
      <family val="0"/>
    </font>
    <font>
      <b/>
      <sz val="12"/>
      <name val="EYInterstate Light"/>
      <family val="0"/>
    </font>
    <font>
      <b/>
      <sz val="12"/>
      <color indexed="10"/>
      <name val="EYInterstate Light"/>
      <family val="0"/>
    </font>
    <font>
      <b/>
      <sz val="12"/>
      <color indexed="9"/>
      <name val="EYInterstate Light"/>
      <family val="0"/>
    </font>
    <font>
      <b/>
      <strike/>
      <sz val="12"/>
      <color indexed="9"/>
      <name val="EYInterstate Light"/>
      <family val="0"/>
    </font>
    <font>
      <b/>
      <sz val="10"/>
      <color indexed="9"/>
      <name val="EYInterstate Light"/>
      <family val="0"/>
    </font>
    <font>
      <sz val="12"/>
      <name val="Times New Roman"/>
      <family val="1"/>
    </font>
    <font>
      <b/>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indexed="8"/>
      <name val="EYInterstate Light"/>
      <family val="0"/>
    </font>
    <font>
      <b/>
      <sz val="11"/>
      <color indexed="8"/>
      <name val="EYInterstate Light"/>
      <family val="0"/>
    </font>
    <font>
      <b/>
      <i/>
      <sz val="12"/>
      <color indexed="9"/>
      <name val="EYInterstate Light"/>
      <family val="0"/>
    </font>
    <font>
      <sz val="12"/>
      <color indexed="10"/>
      <name val="EYInterstate Light"/>
      <family val="0"/>
    </font>
    <font>
      <sz val="16"/>
      <color indexed="8"/>
      <name val="Calibri"/>
      <family val="2"/>
    </font>
    <font>
      <sz val="10"/>
      <color indexed="10"/>
      <name val="Arial"/>
      <family val="2"/>
    </font>
    <font>
      <sz val="12"/>
      <color indexed="60"/>
      <name val="EYInterstate Light"/>
      <family val="0"/>
    </font>
    <font>
      <sz val="10"/>
      <color indexed="60"/>
      <name val="Arial"/>
      <family val="2"/>
    </font>
    <font>
      <b/>
      <sz val="16"/>
      <color indexed="9"/>
      <name val="EYInterstate Light"/>
      <family val="0"/>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EYInterstate Light"/>
      <family val="0"/>
    </font>
    <font>
      <b/>
      <sz val="11"/>
      <color theme="1"/>
      <name val="EYInterstate Light"/>
      <family val="0"/>
    </font>
    <font>
      <b/>
      <i/>
      <sz val="12"/>
      <color theme="0"/>
      <name val="EYInterstate Light"/>
      <family val="0"/>
    </font>
    <font>
      <sz val="12"/>
      <color rgb="FFFF0000"/>
      <name val="EYInterstate Light"/>
      <family val="0"/>
    </font>
    <font>
      <b/>
      <sz val="12"/>
      <color theme="0"/>
      <name val="EYInterstate Light"/>
      <family val="0"/>
    </font>
    <font>
      <sz val="16"/>
      <color rgb="FF000000"/>
      <name val="Calibri"/>
      <family val="2"/>
    </font>
    <font>
      <sz val="10"/>
      <color rgb="FFFF0000"/>
      <name val="Arial"/>
      <family val="2"/>
    </font>
    <font>
      <b/>
      <sz val="16"/>
      <color theme="0"/>
      <name val="EYInterstate Light"/>
      <family val="0"/>
    </font>
    <font>
      <b/>
      <sz val="12"/>
      <color rgb="FFFF0000"/>
      <name val="EYInterstate Light"/>
      <family val="0"/>
    </font>
    <font>
      <sz val="12"/>
      <color theme="9" tint="-0.4999699890613556"/>
      <name val="EYInterstate Light"/>
      <family val="0"/>
    </font>
    <font>
      <sz val="10"/>
      <color theme="9"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style="medium"/>
    </border>
    <border>
      <left style="thin"/>
      <right style="thin"/>
      <top style="medium"/>
      <bottom style="thin"/>
    </border>
    <border>
      <left style="medium"/>
      <right style="medium"/>
      <top style="medium"/>
      <bottom style="medium"/>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thin"/>
      <top style="medium"/>
      <bottom style="thin"/>
    </border>
    <border>
      <left style="medium"/>
      <right>
        <color indexed="63"/>
      </right>
      <top style="medium"/>
      <bottom style="thin"/>
    </border>
    <border>
      <left style="thin"/>
      <right style="thin"/>
      <top style="thin"/>
      <bottom>
        <color indexed="63"/>
      </bottom>
    </border>
    <border>
      <left style="thin"/>
      <right style="medium"/>
      <top style="thin"/>
      <bottom style="medium"/>
    </border>
    <border>
      <left style="thin"/>
      <right>
        <color indexed="63"/>
      </right>
      <top style="medium"/>
      <bottom style="thin"/>
    </border>
    <border>
      <left style="medium"/>
      <right style="medium"/>
      <top>
        <color indexed="63"/>
      </top>
      <bottom style="thin"/>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medium"/>
      <top style="thin"/>
      <bottom style="thin"/>
    </border>
    <border>
      <left style="thin"/>
      <right style="thin"/>
      <top>
        <color indexed="63"/>
      </top>
      <bottom style="medium"/>
    </border>
    <border>
      <left style="thin"/>
      <right>
        <color indexed="63"/>
      </right>
      <top style="thin"/>
      <bottom style="medium"/>
    </border>
    <border>
      <left style="medium"/>
      <right style="medium"/>
      <top style="thin"/>
      <bottom style="medium"/>
    </border>
    <border>
      <left style="medium"/>
      <right>
        <color indexed="63"/>
      </right>
      <top style="medium"/>
      <bottom style="mediu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color theme="0" tint="-0.149959996342659"/>
      </top>
      <bottom style="thin">
        <color theme="0" tint="-0.149959996342659"/>
      </bottom>
    </border>
    <border>
      <left>
        <color indexed="63"/>
      </left>
      <right style="medium"/>
      <top style="thin">
        <color theme="0" tint="-0.149959996342659"/>
      </top>
      <bottom style="thin">
        <color theme="0" tint="-0.149959996342659"/>
      </bottom>
    </border>
    <border>
      <left style="medium"/>
      <right>
        <color indexed="63"/>
      </right>
      <top style="thin">
        <color theme="0" tint="-0.149959996342659"/>
      </top>
      <bottom style="medium"/>
    </border>
    <border>
      <left>
        <color indexed="63"/>
      </left>
      <right style="medium"/>
      <top style="thin">
        <color theme="0" tint="-0.149959996342659"/>
      </top>
      <bottom style="medium"/>
    </border>
    <border>
      <left style="medium"/>
      <right>
        <color indexed="63"/>
      </right>
      <top style="medium"/>
      <bottom style="thin">
        <color theme="0" tint="-0.149959996342659"/>
      </bottom>
    </border>
    <border>
      <left>
        <color indexed="63"/>
      </left>
      <right style="medium"/>
      <top style="medium"/>
      <bottom style="thin">
        <color theme="0" tint="-0.149959996342659"/>
      </bottom>
    </border>
    <border>
      <left>
        <color indexed="63"/>
      </left>
      <right>
        <color indexed="63"/>
      </right>
      <top style="slantDashDot"/>
      <bottom style="slantDashDot"/>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bottom style="medium"/>
    </border>
    <border>
      <left style="medium"/>
      <right style="medium"/>
      <top style="medium"/>
      <bottom>
        <color indexed="63"/>
      </bottom>
    </border>
    <border>
      <left style="medium"/>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165" fontId="0" fillId="0" borderId="0" applyFill="0" applyBorder="0" applyAlignment="0" applyProtection="0"/>
    <xf numFmtId="164" fontId="0" fillId="0" borderId="0" applyFill="0" applyBorder="0" applyAlignment="0" applyProtection="0"/>
    <xf numFmtId="165" fontId="0" fillId="0" borderId="0" applyFont="0" applyFill="0" applyBorder="0" applyAlignment="0" applyProtection="0"/>
    <xf numFmtId="165" fontId="0" fillId="0" borderId="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171" fontId="0" fillId="0" borderId="0" applyFill="0" applyBorder="0" applyAlignment="0" applyProtection="0"/>
    <xf numFmtId="170" fontId="0" fillId="0" borderId="0" applyFill="0" applyBorder="0" applyAlignment="0" applyProtection="0"/>
  </cellStyleXfs>
  <cellXfs count="454">
    <xf numFmtId="0" fontId="0" fillId="0" borderId="0" xfId="0" applyAlignment="1">
      <alignment/>
    </xf>
    <xf numFmtId="0" fontId="59" fillId="0" borderId="10" xfId="0" applyFont="1" applyBorder="1" applyAlignment="1">
      <alignment horizontal="center"/>
    </xf>
    <xf numFmtId="49" fontId="3" fillId="0" borderId="10" xfId="50" applyNumberFormat="1" applyFont="1" applyFill="1" applyBorder="1" applyAlignment="1">
      <alignment horizontal="left" vertical="center"/>
      <protection/>
    </xf>
    <xf numFmtId="0" fontId="3" fillId="0" borderId="10" xfId="50" applyFont="1" applyFill="1" applyBorder="1" applyAlignment="1">
      <alignment horizontal="center" textRotation="90"/>
      <protection/>
    </xf>
    <xf numFmtId="1" fontId="3" fillId="0" borderId="10" xfId="50" applyNumberFormat="1" applyFont="1" applyFill="1" applyBorder="1" applyAlignment="1">
      <alignment horizontal="center" textRotation="90"/>
      <protection/>
    </xf>
    <xf numFmtId="181" fontId="3" fillId="0" borderId="10" xfId="50" applyNumberFormat="1" applyFont="1" applyFill="1" applyBorder="1" applyAlignment="1">
      <alignment horizontal="center" textRotation="90" wrapText="1"/>
      <protection/>
    </xf>
    <xf numFmtId="49" fontId="2" fillId="0" borderId="10" xfId="50" applyNumberFormat="1" applyFont="1" applyFill="1" applyBorder="1">
      <alignment/>
      <protection/>
    </xf>
    <xf numFmtId="0" fontId="2" fillId="0" borderId="10" xfId="50" applyFont="1" applyFill="1" applyBorder="1" applyAlignment="1">
      <alignment horizontal="center"/>
      <protection/>
    </xf>
    <xf numFmtId="49" fontId="2" fillId="0" borderId="10" xfId="50" applyNumberFormat="1" applyFont="1" applyFill="1" applyBorder="1" applyAlignment="1">
      <alignment horizontal="center"/>
      <protection/>
    </xf>
    <xf numFmtId="165" fontId="2" fillId="0" borderId="10" xfId="47" applyFont="1" applyFill="1" applyBorder="1" applyAlignment="1">
      <alignment horizontal="center"/>
    </xf>
    <xf numFmtId="181" fontId="2" fillId="0" borderId="10" xfId="50" applyNumberFormat="1" applyFont="1" applyFill="1" applyBorder="1" applyAlignment="1">
      <alignment horizontal="center"/>
      <protection/>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2" xfId="0" applyFont="1" applyBorder="1" applyAlignment="1">
      <alignment horizontal="left" vertical="center" wrapText="1"/>
    </xf>
    <xf numFmtId="0" fontId="63" fillId="0" borderId="13" xfId="0" applyFont="1" applyBorder="1" applyAlignment="1">
      <alignment horizontal="center" vertical="center" wrapText="1"/>
    </xf>
    <xf numFmtId="0" fontId="62" fillId="0" borderId="14" xfId="0" applyFont="1" applyBorder="1" applyAlignment="1">
      <alignment horizontal="left" vertical="center" wrapText="1"/>
    </xf>
    <xf numFmtId="0" fontId="4" fillId="33" borderId="15" xfId="0" applyFont="1" applyFill="1" applyBorder="1" applyAlignment="1">
      <alignment horizontal="center" vertical="center" wrapText="1"/>
    </xf>
    <xf numFmtId="0" fontId="5" fillId="0" borderId="15" xfId="0" applyFont="1" applyBorder="1" applyAlignment="1">
      <alignment horizontal="left" vertical="center" wrapText="1"/>
    </xf>
    <xf numFmtId="0" fontId="0" fillId="0" borderId="10" xfId="51" applyBorder="1" applyAlignment="1">
      <alignment horizontal="left" vertical="center" wrapText="1"/>
      <protection/>
    </xf>
    <xf numFmtId="0" fontId="0" fillId="0" borderId="10" xfId="51" applyBorder="1" applyAlignment="1">
      <alignment horizontal="center" vertical="center" wrapText="1"/>
      <protection/>
    </xf>
    <xf numFmtId="0" fontId="0" fillId="0" borderId="10" xfId="51" applyBorder="1">
      <alignment/>
      <protection/>
    </xf>
    <xf numFmtId="0" fontId="63" fillId="0" borderId="10" xfId="0" applyFont="1" applyBorder="1" applyAlignment="1">
      <alignment horizontal="center" vertical="center" wrapText="1"/>
    </xf>
    <xf numFmtId="0" fontId="0" fillId="0" borderId="10" xfId="0" applyBorder="1" applyAlignment="1">
      <alignment/>
    </xf>
    <xf numFmtId="0" fontId="1" fillId="0" borderId="0" xfId="0" applyFont="1" applyAlignment="1">
      <alignment/>
    </xf>
    <xf numFmtId="0" fontId="1" fillId="0" borderId="10" xfId="0" applyFont="1" applyBorder="1" applyAlignment="1">
      <alignment/>
    </xf>
    <xf numFmtId="0" fontId="1" fillId="0" borderId="16" xfId="0" applyFont="1" applyBorder="1" applyAlignment="1">
      <alignment/>
    </xf>
    <xf numFmtId="0" fontId="0" fillId="0" borderId="16" xfId="0" applyBorder="1" applyAlignment="1">
      <alignment/>
    </xf>
    <xf numFmtId="0" fontId="59" fillId="0" borderId="10" xfId="0" applyFont="1" applyBorder="1" applyAlignment="1">
      <alignment/>
    </xf>
    <xf numFmtId="0" fontId="59" fillId="0" borderId="16" xfId="0" applyFont="1" applyBorder="1" applyAlignment="1">
      <alignment/>
    </xf>
    <xf numFmtId="49" fontId="2" fillId="0" borderId="16" xfId="50" applyNumberFormat="1" applyFont="1" applyFill="1" applyBorder="1">
      <alignment/>
      <protection/>
    </xf>
    <xf numFmtId="0" fontId="0" fillId="0" borderId="10" xfId="0" applyBorder="1" applyAlignment="1">
      <alignment horizontal="left"/>
    </xf>
    <xf numFmtId="0" fontId="4" fillId="33"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0" fillId="0" borderId="10" xfId="0" applyNumberFormat="1" applyBorder="1" applyAlignment="1">
      <alignment/>
    </xf>
    <xf numFmtId="0" fontId="1" fillId="0" borderId="10" xfId="0" applyFont="1" applyFill="1" applyBorder="1" applyAlignment="1">
      <alignment/>
    </xf>
    <xf numFmtId="0" fontId="0" fillId="0" borderId="10" xfId="0" applyFill="1" applyBorder="1" applyAlignment="1">
      <alignment/>
    </xf>
    <xf numFmtId="0" fontId="6" fillId="34" borderId="0" xfId="0" applyFont="1" applyFill="1" applyAlignment="1" applyProtection="1">
      <alignment/>
      <protection locked="0"/>
    </xf>
    <xf numFmtId="0" fontId="6" fillId="34" borderId="0" xfId="0" applyFont="1" applyFill="1" applyAlignment="1" applyProtection="1">
      <alignment wrapText="1"/>
      <protection locked="0"/>
    </xf>
    <xf numFmtId="0" fontId="6" fillId="0" borderId="0" xfId="0" applyFont="1" applyAlignment="1" applyProtection="1">
      <alignment/>
      <protection locked="0"/>
    </xf>
    <xf numFmtId="0" fontId="6" fillId="0" borderId="0" xfId="0" applyFont="1" applyAlignment="1" applyProtection="1">
      <alignment wrapText="1"/>
      <protection locked="0"/>
    </xf>
    <xf numFmtId="0" fontId="6" fillId="34" borderId="0" xfId="0" applyFont="1" applyFill="1" applyBorder="1" applyAlignment="1" applyProtection="1">
      <alignment wrapText="1"/>
      <protection locked="0"/>
    </xf>
    <xf numFmtId="0" fontId="6" fillId="34" borderId="0" xfId="0" applyFont="1" applyFill="1" applyAlignment="1" applyProtection="1">
      <alignment vertical="top" wrapText="1"/>
      <protection locked="0"/>
    </xf>
    <xf numFmtId="0" fontId="6" fillId="34" borderId="0" xfId="0" applyFont="1" applyFill="1" applyBorder="1" applyAlignment="1" applyProtection="1">
      <alignment horizontal="center" vertical="center" wrapText="1"/>
      <protection locked="0"/>
    </xf>
    <xf numFmtId="0" fontId="7" fillId="34" borderId="0" xfId="0" applyFont="1" applyFill="1" applyBorder="1" applyAlignment="1" applyProtection="1">
      <alignment vertical="center" wrapText="1"/>
      <protection locked="0"/>
    </xf>
    <xf numFmtId="0" fontId="64" fillId="34" borderId="0" xfId="0" applyFont="1" applyFill="1" applyBorder="1" applyAlignment="1" applyProtection="1">
      <alignment horizontal="center" vertical="center" wrapText="1"/>
      <protection locked="0"/>
    </xf>
    <xf numFmtId="14" fontId="6" fillId="34" borderId="0" xfId="0" applyNumberFormat="1" applyFont="1" applyFill="1" applyBorder="1" applyAlignment="1" applyProtection="1">
      <alignment horizontal="center" vertical="center" wrapText="1"/>
      <protection locked="0"/>
    </xf>
    <xf numFmtId="0" fontId="6" fillId="34" borderId="0" xfId="0" applyFont="1" applyFill="1" applyAlignment="1" applyProtection="1">
      <alignment horizontal="left"/>
      <protection locked="0"/>
    </xf>
    <xf numFmtId="0" fontId="6" fillId="34" borderId="0" xfId="0" applyFont="1" applyFill="1" applyAlignment="1" applyProtection="1">
      <alignment horizontal="left" wrapText="1"/>
      <protection locked="0"/>
    </xf>
    <xf numFmtId="0" fontId="6" fillId="0" borderId="0" xfId="0" applyFont="1" applyAlignment="1" applyProtection="1">
      <alignment horizontal="left"/>
      <protection locked="0"/>
    </xf>
    <xf numFmtId="0" fontId="6" fillId="0" borderId="0"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34" borderId="0" xfId="0" applyNumberFormat="1" applyFont="1" applyFill="1" applyBorder="1" applyAlignment="1" applyProtection="1">
      <alignment vertical="center" wrapText="1"/>
      <protection locked="0"/>
    </xf>
    <xf numFmtId="0" fontId="6" fillId="34" borderId="0" xfId="0" applyFont="1" applyFill="1" applyBorder="1" applyAlignment="1" applyProtection="1">
      <alignment vertical="center" wrapText="1"/>
      <protection locked="0"/>
    </xf>
    <xf numFmtId="0" fontId="1" fillId="0" borderId="20" xfId="0" applyFont="1" applyFill="1" applyBorder="1" applyAlignment="1">
      <alignment/>
    </xf>
    <xf numFmtId="0" fontId="0" fillId="0" borderId="20" xfId="0" applyFill="1" applyBorder="1" applyAlignment="1">
      <alignment/>
    </xf>
    <xf numFmtId="0" fontId="6" fillId="0" borderId="10" xfId="0" applyFont="1" applyBorder="1" applyAlignment="1" applyProtection="1">
      <alignment horizontal="center" vertical="center" wrapText="1"/>
      <protection locked="0"/>
    </xf>
    <xf numFmtId="0" fontId="6" fillId="34"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locked="0"/>
    </xf>
    <xf numFmtId="0" fontId="0" fillId="0" borderId="10" xfId="51" applyFont="1" applyBorder="1" applyAlignment="1">
      <alignment horizontal="center" vertical="center" wrapText="1"/>
      <protection/>
    </xf>
    <xf numFmtId="0" fontId="0" fillId="0" borderId="10" xfId="51" applyFont="1" applyBorder="1" applyAlignment="1">
      <alignment horizontal="left" vertical="center" wrapText="1"/>
      <protection/>
    </xf>
    <xf numFmtId="0" fontId="6" fillId="34" borderId="0" xfId="0"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wrapText="1"/>
      <protection locked="0"/>
    </xf>
    <xf numFmtId="0" fontId="0" fillId="0" borderId="21" xfId="0" applyBorder="1" applyAlignment="1">
      <alignment/>
    </xf>
    <xf numFmtId="49" fontId="2" fillId="0" borderId="0" xfId="50" applyNumberFormat="1" applyFont="1" applyFill="1" applyBorder="1">
      <alignment/>
      <protection/>
    </xf>
    <xf numFmtId="49" fontId="2" fillId="0" borderId="22" xfId="50" applyNumberFormat="1" applyFont="1" applyFill="1" applyBorder="1">
      <alignment/>
      <protection/>
    </xf>
    <xf numFmtId="0" fontId="6" fillId="0" borderId="17" xfId="0" applyFont="1" applyFill="1" applyBorder="1" applyAlignment="1" applyProtection="1">
      <alignment vertical="center" wrapText="1"/>
      <protection locked="0"/>
    </xf>
    <xf numFmtId="0" fontId="0" fillId="0" borderId="10" xfId="51" applyFont="1" applyBorder="1">
      <alignment/>
      <protection/>
    </xf>
    <xf numFmtId="0" fontId="65" fillId="34" borderId="0" xfId="0" applyFont="1" applyFill="1" applyAlignment="1" applyProtection="1">
      <alignment wrapText="1"/>
      <protection locked="0"/>
    </xf>
    <xf numFmtId="0" fontId="6" fillId="0" borderId="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0" fillId="0" borderId="0" xfId="0" applyFill="1" applyAlignment="1">
      <alignment/>
    </xf>
    <xf numFmtId="165" fontId="2" fillId="0" borderId="10" xfId="47" applyFont="1" applyFill="1" applyBorder="1" applyAlignment="1" quotePrefix="1">
      <alignment horizontal="center"/>
    </xf>
    <xf numFmtId="181" fontId="2" fillId="0" borderId="10" xfId="50" applyNumberFormat="1" applyFont="1" applyFill="1" applyBorder="1" applyAlignment="1" quotePrefix="1">
      <alignment horizontal="center"/>
      <protection/>
    </xf>
    <xf numFmtId="181" fontId="2" fillId="0" borderId="20" xfId="50" applyNumberFormat="1" applyFont="1" applyFill="1" applyBorder="1" applyAlignment="1">
      <alignment horizontal="center"/>
      <protection/>
    </xf>
    <xf numFmtId="49" fontId="2" fillId="0" borderId="10" xfId="50" applyNumberFormat="1" applyFont="1" applyFill="1" applyBorder="1" applyAlignment="1" quotePrefix="1">
      <alignment horizontal="center"/>
      <protection/>
    </xf>
    <xf numFmtId="0" fontId="7" fillId="0" borderId="0" xfId="0" applyFont="1" applyFill="1" applyBorder="1" applyAlignment="1" applyProtection="1">
      <alignment vertical="center"/>
      <protection locked="0"/>
    </xf>
    <xf numFmtId="0" fontId="66" fillId="0" borderId="0" xfId="0" applyFont="1" applyFill="1" applyBorder="1" applyAlignment="1" applyProtection="1">
      <alignment vertical="center" wrapText="1"/>
      <protection locked="0"/>
    </xf>
    <xf numFmtId="0" fontId="66" fillId="0" borderId="0" xfId="0" applyFont="1" applyFill="1" applyBorder="1" applyAlignment="1" applyProtection="1">
      <alignment horizontal="center" vertical="center" wrapText="1"/>
      <protection locked="0"/>
    </xf>
    <xf numFmtId="0" fontId="6" fillId="0" borderId="0" xfId="0" applyFont="1" applyFill="1" applyAlignment="1" applyProtection="1">
      <alignment wrapText="1"/>
      <protection locked="0"/>
    </xf>
    <xf numFmtId="0" fontId="6" fillId="0" borderId="0" xfId="0" applyFont="1" applyFill="1" applyAlignment="1" applyProtection="1">
      <alignment/>
      <protection locked="0"/>
    </xf>
    <xf numFmtId="0" fontId="6" fillId="0" borderId="23" xfId="0" applyFont="1" applyBorder="1" applyAlignment="1" applyProtection="1">
      <alignment horizontal="center" vertical="center" wrapText="1"/>
      <protection locked="0"/>
    </xf>
    <xf numFmtId="182" fontId="6" fillId="0" borderId="19" xfId="0" applyNumberFormat="1" applyFont="1" applyBorder="1" applyAlignment="1" applyProtection="1">
      <alignment vertical="center" wrapText="1"/>
      <protection locked="0"/>
    </xf>
    <xf numFmtId="0" fontId="6" fillId="0" borderId="24" xfId="0" applyFont="1" applyBorder="1" applyAlignment="1" applyProtection="1">
      <alignment horizontal="center" vertical="center" wrapText="1"/>
      <protection locked="0"/>
    </xf>
    <xf numFmtId="0" fontId="1" fillId="0" borderId="0" xfId="0" applyFont="1" applyAlignment="1">
      <alignment horizontal="center" vertical="center"/>
    </xf>
    <xf numFmtId="0" fontId="67" fillId="0" borderId="0" xfId="0" applyFont="1" applyAlignment="1">
      <alignment/>
    </xf>
    <xf numFmtId="0" fontId="7" fillId="0" borderId="25" xfId="0" applyFont="1" applyFill="1" applyBorder="1" applyAlignment="1" applyProtection="1">
      <alignment wrapText="1"/>
      <protection locked="0"/>
    </xf>
    <xf numFmtId="171" fontId="6" fillId="34" borderId="0" xfId="0" applyNumberFormat="1" applyFont="1" applyFill="1" applyAlignment="1" applyProtection="1">
      <alignment/>
      <protection locked="0"/>
    </xf>
    <xf numFmtId="4" fontId="6" fillId="34" borderId="0" xfId="0" applyNumberFormat="1" applyFont="1" applyFill="1" applyAlignment="1" applyProtection="1">
      <alignment horizontal="left"/>
      <protection/>
    </xf>
    <xf numFmtId="0" fontId="65" fillId="34" borderId="0" xfId="0" applyFont="1" applyFill="1" applyAlignment="1" applyProtection="1">
      <alignment wrapText="1"/>
      <protection locked="0"/>
    </xf>
    <xf numFmtId="0" fontId="6" fillId="34" borderId="0" xfId="0" applyFont="1" applyFill="1" applyBorder="1" applyAlignment="1" applyProtection="1">
      <alignment/>
      <protection/>
    </xf>
    <xf numFmtId="0" fontId="6" fillId="0" borderId="0" xfId="0" applyFont="1" applyBorder="1" applyAlignment="1" applyProtection="1">
      <alignment/>
      <protection/>
    </xf>
    <xf numFmtId="0" fontId="6" fillId="34" borderId="0" xfId="0" applyFont="1" applyFill="1" applyBorder="1" applyAlignment="1" applyProtection="1">
      <alignment horizontal="center"/>
      <protection/>
    </xf>
    <xf numFmtId="0" fontId="66" fillId="22" borderId="26" xfId="0" applyFont="1" applyFill="1" applyBorder="1" applyAlignment="1" applyProtection="1">
      <alignment horizontal="center" vertical="center" wrapText="1"/>
      <protection/>
    </xf>
    <xf numFmtId="0" fontId="66" fillId="22" borderId="27" xfId="0" applyFont="1" applyFill="1" applyBorder="1" applyAlignment="1" applyProtection="1">
      <alignment horizontal="center" vertical="center" wrapText="1"/>
      <protection/>
    </xf>
    <xf numFmtId="0" fontId="66" fillId="22" borderId="25" xfId="0" applyFont="1" applyFill="1" applyBorder="1" applyAlignment="1" applyProtection="1">
      <alignment horizontal="center" vertical="center" wrapText="1"/>
      <protection/>
    </xf>
    <xf numFmtId="0" fontId="6" fillId="34" borderId="0" xfId="0" applyFont="1" applyFill="1" applyAlignment="1" applyProtection="1">
      <alignment wrapText="1"/>
      <protection/>
    </xf>
    <xf numFmtId="0" fontId="66" fillId="22" borderId="28" xfId="0" applyFont="1" applyFill="1" applyBorder="1" applyAlignment="1" applyProtection="1">
      <alignment horizontal="center" vertical="center" wrapText="1"/>
      <protection/>
    </xf>
    <xf numFmtId="0" fontId="6" fillId="0" borderId="28" xfId="0" applyFont="1" applyFill="1" applyBorder="1" applyAlignment="1" applyProtection="1">
      <alignment wrapText="1"/>
      <protection/>
    </xf>
    <xf numFmtId="0" fontId="6" fillId="34" borderId="0" xfId="0" applyFont="1" applyFill="1" applyBorder="1" applyAlignment="1" applyProtection="1">
      <alignment wrapText="1"/>
      <protection/>
    </xf>
    <xf numFmtId="0" fontId="65" fillId="34" borderId="0" xfId="0" applyFont="1" applyFill="1" applyBorder="1" applyAlignment="1" applyProtection="1">
      <alignment/>
      <protection locked="0"/>
    </xf>
    <xf numFmtId="0" fontId="65" fillId="34" borderId="0" xfId="0" applyFont="1" applyFill="1" applyAlignment="1" applyProtection="1">
      <alignment/>
      <protection locked="0"/>
    </xf>
    <xf numFmtId="182" fontId="65" fillId="34" borderId="0" xfId="0" applyNumberFormat="1" applyFont="1" applyFill="1" applyAlignment="1" applyProtection="1">
      <alignment/>
      <protection locked="0"/>
    </xf>
    <xf numFmtId="0" fontId="65" fillId="34" borderId="0" xfId="0" applyFont="1" applyFill="1" applyAlignment="1" applyProtection="1">
      <alignment wrapText="1"/>
      <protection/>
    </xf>
    <xf numFmtId="0" fontId="65" fillId="34" borderId="0" xfId="0" applyFont="1" applyFill="1" applyBorder="1" applyAlignment="1" applyProtection="1">
      <alignment horizontal="center" wrapText="1"/>
      <protection/>
    </xf>
    <xf numFmtId="0" fontId="66" fillId="22" borderId="29" xfId="0" applyFont="1" applyFill="1" applyBorder="1" applyAlignment="1" applyProtection="1">
      <alignment horizontal="left" vertical="center" wrapText="1"/>
      <protection/>
    </xf>
    <xf numFmtId="0" fontId="66" fillId="22" borderId="30" xfId="0" applyFont="1" applyFill="1" applyBorder="1" applyAlignment="1" applyProtection="1">
      <alignment horizontal="right" vertical="center" wrapText="1"/>
      <protection/>
    </xf>
    <xf numFmtId="0" fontId="6" fillId="0" borderId="0" xfId="0" applyFont="1" applyBorder="1" applyAlignment="1" applyProtection="1">
      <alignment horizontal="center" vertical="center"/>
      <protection/>
    </xf>
    <xf numFmtId="0" fontId="6" fillId="0" borderId="11" xfId="0" applyFont="1" applyBorder="1" applyAlignment="1" applyProtection="1">
      <alignment vertical="center" wrapText="1"/>
      <protection locked="0"/>
    </xf>
    <xf numFmtId="0" fontId="6" fillId="0" borderId="31"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0" fillId="0" borderId="0" xfId="0" applyAlignment="1">
      <alignment wrapText="1"/>
    </xf>
    <xf numFmtId="0" fontId="1" fillId="0" borderId="0" xfId="0" applyFont="1" applyAlignment="1">
      <alignment wrapText="1"/>
    </xf>
    <xf numFmtId="0" fontId="66" fillId="22" borderId="29" xfId="0" applyFont="1" applyFill="1" applyBorder="1" applyAlignment="1" applyProtection="1">
      <alignment horizontal="right" vertical="center" wrapText="1"/>
      <protection/>
    </xf>
    <xf numFmtId="0" fontId="66" fillId="22" borderId="33" xfId="0" applyFont="1" applyFill="1" applyBorder="1" applyAlignment="1" applyProtection="1">
      <alignment horizontal="center" vertical="center" wrapText="1"/>
      <protection/>
    </xf>
    <xf numFmtId="0" fontId="66" fillId="22" borderId="29" xfId="0" applyFont="1" applyFill="1" applyBorder="1" applyAlignment="1" applyProtection="1">
      <alignment horizontal="center" vertical="center" wrapText="1"/>
      <protection/>
    </xf>
    <xf numFmtId="0" fontId="0" fillId="16" borderId="10" xfId="0" applyFill="1" applyBorder="1" applyAlignment="1">
      <alignment/>
    </xf>
    <xf numFmtId="0" fontId="1" fillId="16" borderId="10" xfId="0" applyFont="1" applyFill="1" applyBorder="1" applyAlignment="1">
      <alignment/>
    </xf>
    <xf numFmtId="0" fontId="12" fillId="0" borderId="0" xfId="0" applyFont="1" applyAlignment="1">
      <alignment/>
    </xf>
    <xf numFmtId="0" fontId="66" fillId="22" borderId="30" xfId="0" applyFont="1" applyFill="1" applyBorder="1" applyAlignment="1" applyProtection="1">
      <alignment horizontal="left" vertical="center" wrapText="1"/>
      <protection/>
    </xf>
    <xf numFmtId="0" fontId="0" fillId="0" borderId="0" xfId="0" applyAlignment="1">
      <alignment horizontal="center" vertical="center" wrapText="1"/>
    </xf>
    <xf numFmtId="0" fontId="0" fillId="0" borderId="0" xfId="0" applyAlignment="1">
      <alignment vertical="center" wrapText="1"/>
    </xf>
    <xf numFmtId="0" fontId="1" fillId="0" borderId="34"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0" fontId="13" fillId="0" borderId="10" xfId="0" applyFont="1" applyBorder="1" applyAlignment="1">
      <alignment vertical="center" wrapText="1"/>
    </xf>
    <xf numFmtId="9" fontId="13" fillId="0" borderId="10" xfId="54" applyFont="1" applyBorder="1" applyAlignment="1">
      <alignment horizontal="center" vertical="center" wrapText="1"/>
    </xf>
    <xf numFmtId="9" fontId="13" fillId="0" borderId="0" xfId="54" applyFont="1" applyAlignment="1">
      <alignment horizontal="center" vertical="center" wrapText="1"/>
    </xf>
    <xf numFmtId="0" fontId="1" fillId="0" borderId="10" xfId="0" applyFont="1" applyBorder="1" applyAlignment="1">
      <alignment vertical="center" wrapText="1"/>
    </xf>
    <xf numFmtId="9" fontId="1" fillId="0" borderId="10" xfId="54" applyFont="1" applyBorder="1" applyAlignment="1">
      <alignment horizontal="center" vertical="center" wrapText="1"/>
    </xf>
    <xf numFmtId="9" fontId="1" fillId="0" borderId="0" xfId="54" applyFont="1" applyAlignment="1">
      <alignment horizontal="center" vertical="center" wrapText="1"/>
    </xf>
    <xf numFmtId="0" fontId="68" fillId="0" borderId="0" xfId="0" applyFont="1" applyAlignment="1">
      <alignment horizontal="center"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0" xfId="0" applyFont="1" applyAlignment="1">
      <alignment vertical="center" wrapText="1"/>
    </xf>
    <xf numFmtId="0" fontId="0" fillId="0" borderId="33" xfId="0" applyBorder="1" applyAlignment="1">
      <alignment vertical="center" wrapText="1"/>
    </xf>
    <xf numFmtId="0" fontId="0" fillId="0" borderId="26" xfId="0" applyBorder="1" applyAlignment="1">
      <alignment vertical="center" wrapText="1"/>
    </xf>
    <xf numFmtId="0" fontId="0" fillId="0" borderId="26" xfId="0" applyBorder="1" applyAlignment="1">
      <alignment horizontal="center" vertical="center" wrapText="1"/>
    </xf>
    <xf numFmtId="14" fontId="0" fillId="0" borderId="26" xfId="0" applyNumberFormat="1" applyBorder="1" applyAlignment="1">
      <alignment horizontal="center" vertical="center" wrapText="1"/>
    </xf>
    <xf numFmtId="14" fontId="0" fillId="0" borderId="36" xfId="0" applyNumberFormat="1" applyBorder="1" applyAlignment="1">
      <alignment horizontal="center" vertical="center" wrapText="1"/>
    </xf>
    <xf numFmtId="0" fontId="0" fillId="0" borderId="13"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14" fontId="0" fillId="0" borderId="40" xfId="0" applyNumberFormat="1"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41"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5" xfId="0" applyBorder="1" applyAlignment="1">
      <alignment horizontal="center" vertical="center" wrapText="1"/>
    </xf>
    <xf numFmtId="0" fontId="0" fillId="0" borderId="44" xfId="0" applyBorder="1" applyAlignment="1">
      <alignment horizontal="center" vertical="center" wrapText="1"/>
    </xf>
    <xf numFmtId="0" fontId="0" fillId="0" borderId="31" xfId="0" applyBorder="1" applyAlignment="1">
      <alignment horizontal="center" vertical="center" wrapText="1"/>
    </xf>
    <xf numFmtId="0" fontId="68" fillId="0" borderId="0" xfId="0" applyFont="1" applyAlignment="1">
      <alignment/>
    </xf>
    <xf numFmtId="0" fontId="66" fillId="22" borderId="45" xfId="0" applyFont="1" applyFill="1" applyBorder="1" applyAlignment="1" applyProtection="1">
      <alignment horizontal="center" vertical="center" wrapText="1"/>
      <protection/>
    </xf>
    <xf numFmtId="0" fontId="65" fillId="0" borderId="0" xfId="0" applyFont="1" applyAlignment="1" applyProtection="1">
      <alignment/>
      <protection locked="0"/>
    </xf>
    <xf numFmtId="0" fontId="65" fillId="34" borderId="0" xfId="0" applyFont="1" applyFill="1" applyAlignment="1" applyProtection="1">
      <alignment/>
      <protection locked="0"/>
    </xf>
    <xf numFmtId="0" fontId="68" fillId="0" borderId="0" xfId="0" applyFont="1" applyAlignment="1">
      <alignment vertical="center" wrapText="1"/>
    </xf>
    <xf numFmtId="0" fontId="0" fillId="0" borderId="0" xfId="0" applyFont="1" applyAlignment="1">
      <alignment horizontal="center" vertical="center" wrapText="1"/>
    </xf>
    <xf numFmtId="0" fontId="1" fillId="0" borderId="0" xfId="0" applyFont="1" applyAlignment="1">
      <alignment horizontal="left" vertical="center" wrapText="1"/>
    </xf>
    <xf numFmtId="0" fontId="0" fillId="0" borderId="46" xfId="0" applyFont="1"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center" vertical="center" wrapText="1"/>
    </xf>
    <xf numFmtId="9" fontId="0" fillId="0" borderId="40" xfId="54" applyFont="1" applyBorder="1" applyAlignment="1">
      <alignment horizontal="center" vertical="center" wrapText="1"/>
    </xf>
    <xf numFmtId="0" fontId="0" fillId="0" borderId="29"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9" fontId="0" fillId="0" borderId="14" xfId="54" applyFont="1" applyBorder="1" applyAlignment="1">
      <alignment horizontal="center" vertical="center" wrapText="1"/>
    </xf>
    <xf numFmtId="0" fontId="0" fillId="0" borderId="30"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horizontal="center" vertical="center" wrapText="1"/>
    </xf>
    <xf numFmtId="9" fontId="0" fillId="0" borderId="35" xfId="54" applyFont="1" applyBorder="1" applyAlignment="1">
      <alignment horizontal="center" vertical="center" wrapText="1"/>
    </xf>
    <xf numFmtId="0" fontId="65" fillId="34" borderId="24" xfId="0" applyFont="1" applyFill="1" applyBorder="1" applyAlignment="1" applyProtection="1">
      <alignment wrapText="1"/>
      <protection locked="0"/>
    </xf>
    <xf numFmtId="0" fontId="0" fillId="0" borderId="0" xfId="0" applyAlignment="1">
      <alignment wrapText="1"/>
    </xf>
    <xf numFmtId="0" fontId="69" fillId="22" borderId="24" xfId="0" applyFont="1" applyFill="1" applyBorder="1" applyAlignment="1" applyProtection="1">
      <alignment horizontal="center" vertical="center" wrapText="1"/>
      <protection/>
    </xf>
    <xf numFmtId="0" fontId="69" fillId="22" borderId="0" xfId="0" applyFont="1" applyFill="1" applyBorder="1" applyAlignment="1" applyProtection="1">
      <alignment horizontal="center" vertical="center" wrapText="1"/>
      <protection/>
    </xf>
    <xf numFmtId="0" fontId="65" fillId="34" borderId="24" xfId="0" applyFont="1" applyFill="1" applyBorder="1" applyAlignment="1" applyProtection="1">
      <alignment vertical="center" wrapText="1"/>
      <protection locked="0"/>
    </xf>
    <xf numFmtId="0" fontId="68" fillId="0" borderId="0" xfId="0" applyFont="1" applyAlignment="1">
      <alignment vertical="center" wrapText="1"/>
    </xf>
    <xf numFmtId="0" fontId="70" fillId="0" borderId="24" xfId="0" applyFont="1" applyFill="1" applyBorder="1" applyAlignment="1" applyProtection="1">
      <alignment vertical="center" wrapText="1"/>
      <protection locked="0"/>
    </xf>
    <xf numFmtId="0" fontId="68" fillId="0" borderId="24" xfId="0" applyFont="1" applyBorder="1" applyAlignment="1">
      <alignment vertical="center" wrapText="1"/>
    </xf>
    <xf numFmtId="0" fontId="6" fillId="0" borderId="24"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8" fillId="0" borderId="0" xfId="0" applyFont="1" applyAlignment="1">
      <alignment wrapText="1"/>
    </xf>
    <xf numFmtId="0" fontId="0" fillId="0" borderId="0" xfId="0" applyAlignment="1">
      <alignment vertical="center" wrapText="1"/>
    </xf>
    <xf numFmtId="171" fontId="6" fillId="0" borderId="0" xfId="0" applyNumberFormat="1" applyFont="1" applyFill="1" applyBorder="1" applyAlignment="1" applyProtection="1">
      <alignment horizontal="left" vertical="center" wrapText="1"/>
      <protection/>
    </xf>
    <xf numFmtId="0" fontId="7" fillId="0" borderId="45"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6" fillId="22" borderId="47" xfId="0" applyFont="1" applyFill="1" applyBorder="1" applyAlignment="1" applyProtection="1">
      <alignment horizontal="center" vertical="center" wrapText="1"/>
      <protection/>
    </xf>
    <xf numFmtId="0" fontId="66" fillId="22" borderId="18" xfId="0" applyFont="1" applyFill="1" applyBorder="1" applyAlignment="1" applyProtection="1">
      <alignment horizontal="center" vertical="center" wrapText="1"/>
      <protection/>
    </xf>
    <xf numFmtId="0" fontId="66" fillId="22" borderId="48" xfId="0" applyFont="1" applyFill="1" applyBorder="1" applyAlignment="1" applyProtection="1">
      <alignment horizontal="center" vertical="center" wrapText="1"/>
      <protection/>
    </xf>
    <xf numFmtId="0" fontId="66" fillId="22" borderId="49" xfId="0" applyFont="1" applyFill="1" applyBorder="1" applyAlignment="1" applyProtection="1">
      <alignment horizontal="center" vertical="center" wrapText="1"/>
      <protection/>
    </xf>
    <xf numFmtId="171" fontId="6" fillId="0" borderId="0" xfId="0" applyNumberFormat="1" applyFont="1" applyFill="1" applyBorder="1" applyAlignment="1" applyProtection="1">
      <alignment horizontal="left" vertical="center" wrapText="1"/>
      <protection locked="0"/>
    </xf>
    <xf numFmtId="0" fontId="66" fillId="22" borderId="45" xfId="0" applyFont="1" applyFill="1" applyBorder="1" applyAlignment="1" applyProtection="1">
      <alignment horizontal="center" vertical="center" wrapText="1"/>
      <protection/>
    </xf>
    <xf numFmtId="0" fontId="66" fillId="22" borderId="25" xfId="0" applyFont="1" applyFill="1" applyBorder="1" applyAlignment="1" applyProtection="1">
      <alignment horizontal="center" vertical="center" wrapText="1"/>
      <protection/>
    </xf>
    <xf numFmtId="14" fontId="6" fillId="0" borderId="48" xfId="0" applyNumberFormat="1" applyFont="1" applyBorder="1" applyAlignment="1" applyProtection="1">
      <alignment horizontal="center" vertical="center" wrapText="1"/>
      <protection/>
    </xf>
    <xf numFmtId="14" fontId="6" fillId="0" borderId="49" xfId="0" applyNumberFormat="1" applyFont="1" applyBorder="1" applyAlignment="1" applyProtection="1">
      <alignment horizontal="center" vertical="center" wrapText="1"/>
      <protection/>
    </xf>
    <xf numFmtId="0" fontId="7" fillId="0" borderId="45"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66" fillId="22" borderId="33" xfId="0" applyFont="1" applyFill="1" applyBorder="1" applyAlignment="1" applyProtection="1">
      <alignment vertical="center"/>
      <protection/>
    </xf>
    <xf numFmtId="0" fontId="66" fillId="22" borderId="50" xfId="0" applyFont="1" applyFill="1" applyBorder="1" applyAlignment="1" applyProtection="1">
      <alignment vertical="center"/>
      <protection/>
    </xf>
    <xf numFmtId="0" fontId="66" fillId="22" borderId="51" xfId="0" applyFont="1" applyFill="1" applyBorder="1" applyAlignment="1" applyProtection="1">
      <alignment vertical="center"/>
      <protection/>
    </xf>
    <xf numFmtId="0" fontId="6" fillId="0" borderId="32"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6" fillId="22" borderId="29" xfId="0" applyFont="1" applyFill="1" applyBorder="1" applyAlignment="1" applyProtection="1">
      <alignment vertical="center" wrapText="1"/>
      <protection/>
    </xf>
    <xf numFmtId="0" fontId="66" fillId="22" borderId="52" xfId="0" applyFont="1" applyFill="1" applyBorder="1" applyAlignment="1" applyProtection="1">
      <alignment vertical="center" wrapText="1"/>
      <protection/>
    </xf>
    <xf numFmtId="0" fontId="66" fillId="22" borderId="53" xfId="0" applyFont="1" applyFill="1" applyBorder="1" applyAlignment="1" applyProtection="1">
      <alignment vertical="center" wrapText="1"/>
      <protection/>
    </xf>
    <xf numFmtId="0" fontId="6" fillId="0" borderId="3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70" fillId="34" borderId="47" xfId="0" applyFont="1" applyFill="1" applyBorder="1" applyAlignment="1" applyProtection="1">
      <alignment vertical="center" wrapText="1"/>
      <protection locked="0"/>
    </xf>
    <xf numFmtId="0" fontId="0" fillId="0" borderId="47" xfId="0" applyBorder="1" applyAlignment="1">
      <alignment vertical="center" wrapText="1"/>
    </xf>
    <xf numFmtId="0" fontId="6" fillId="0" borderId="32" xfId="0" applyFont="1" applyBorder="1" applyAlignment="1" applyProtection="1">
      <alignment horizontal="left" vertical="center" wrapText="1"/>
      <protection/>
    </xf>
    <xf numFmtId="0" fontId="6" fillId="0" borderId="26"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6" fillId="22" borderId="29" xfId="0" applyFont="1" applyFill="1" applyBorder="1" applyAlignment="1" applyProtection="1">
      <alignment horizontal="left" vertical="center" wrapText="1"/>
      <protection/>
    </xf>
    <xf numFmtId="0" fontId="66" fillId="22" borderId="52" xfId="0" applyFont="1" applyFill="1" applyBorder="1" applyAlignment="1" applyProtection="1">
      <alignment horizontal="left" vertical="center" wrapText="1"/>
      <protection/>
    </xf>
    <xf numFmtId="0" fontId="66" fillId="22" borderId="53" xfId="0" applyFont="1" applyFill="1" applyBorder="1" applyAlignment="1" applyProtection="1">
      <alignment horizontal="left" vertical="center" wrapText="1"/>
      <protection/>
    </xf>
    <xf numFmtId="0" fontId="6" fillId="0" borderId="11"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6" fillId="22" borderId="29" xfId="0" applyFont="1" applyFill="1" applyBorder="1" applyAlignment="1" applyProtection="1">
      <alignment horizontal="left" vertical="center"/>
      <protection/>
    </xf>
    <xf numFmtId="0" fontId="66" fillId="22" borderId="52" xfId="0" applyFont="1" applyFill="1" applyBorder="1" applyAlignment="1" applyProtection="1">
      <alignment horizontal="left" vertical="center"/>
      <protection/>
    </xf>
    <xf numFmtId="0" fontId="66" fillId="22" borderId="53" xfId="0" applyFont="1" applyFill="1" applyBorder="1" applyAlignment="1" applyProtection="1">
      <alignment horizontal="left" vertical="center"/>
      <protection/>
    </xf>
    <xf numFmtId="0" fontId="6" fillId="0" borderId="10" xfId="0" applyFont="1" applyBorder="1" applyAlignment="1" applyProtection="1">
      <alignment horizontal="center" vertical="center" wrapText="1"/>
      <protection locked="0"/>
    </xf>
    <xf numFmtId="181" fontId="6" fillId="0" borderId="10" xfId="0" applyNumberFormat="1" applyFont="1" applyBorder="1" applyAlignment="1" applyProtection="1">
      <alignment horizontal="center" vertical="center" wrapText="1"/>
      <protection/>
    </xf>
    <xf numFmtId="181" fontId="6" fillId="0" borderId="14" xfId="0" applyNumberFormat="1" applyFont="1" applyBorder="1" applyAlignment="1" applyProtection="1">
      <alignment horizontal="center" vertical="center" wrapText="1"/>
      <protection/>
    </xf>
    <xf numFmtId="0" fontId="66" fillId="22" borderId="32" xfId="0" applyFont="1" applyFill="1" applyBorder="1" applyAlignment="1" applyProtection="1">
      <alignment horizontal="center" vertical="center"/>
      <protection/>
    </xf>
    <xf numFmtId="0" fontId="66" fillId="22" borderId="26" xfId="0" applyFont="1" applyFill="1" applyBorder="1" applyAlignment="1" applyProtection="1">
      <alignment horizontal="center" vertical="center"/>
      <protection/>
    </xf>
    <xf numFmtId="0" fontId="66" fillId="22" borderId="26" xfId="0" applyFont="1" applyFill="1" applyBorder="1" applyAlignment="1" applyProtection="1">
      <alignment horizontal="center" vertical="center" wrapText="1"/>
      <protection/>
    </xf>
    <xf numFmtId="0" fontId="66" fillId="22" borderId="13" xfId="0" applyFont="1" applyFill="1" applyBorder="1" applyAlignment="1" applyProtection="1">
      <alignment horizontal="center" vertical="center" wrapText="1"/>
      <protection/>
    </xf>
    <xf numFmtId="0" fontId="66" fillId="22" borderId="29" xfId="0" applyFont="1" applyFill="1" applyBorder="1" applyAlignment="1" applyProtection="1">
      <alignment horizontal="right" vertical="center" wrapText="1"/>
      <protection/>
    </xf>
    <xf numFmtId="0" fontId="66" fillId="22" borderId="52" xfId="0" applyFont="1" applyFill="1" applyBorder="1" applyAlignment="1" applyProtection="1">
      <alignment horizontal="right" vertical="center"/>
      <protection/>
    </xf>
    <xf numFmtId="0" fontId="66" fillId="22" borderId="53" xfId="0" applyFont="1" applyFill="1" applyBorder="1" applyAlignment="1" applyProtection="1">
      <alignment horizontal="right" vertical="center"/>
      <protection/>
    </xf>
    <xf numFmtId="0" fontId="66" fillId="22" borderId="30" xfId="0" applyFont="1" applyFill="1" applyBorder="1" applyAlignment="1" applyProtection="1">
      <alignment horizontal="right" vertical="center" wrapText="1"/>
      <protection/>
    </xf>
    <xf numFmtId="0" fontId="66" fillId="22" borderId="54" xfId="0" applyFont="1" applyFill="1" applyBorder="1" applyAlignment="1" applyProtection="1">
      <alignment horizontal="right" vertical="center" wrapText="1"/>
      <protection/>
    </xf>
    <xf numFmtId="0" fontId="66" fillId="22" borderId="55" xfId="0" applyFont="1" applyFill="1" applyBorder="1" applyAlignment="1" applyProtection="1">
      <alignment horizontal="right" vertical="center" wrapText="1"/>
      <protection/>
    </xf>
    <xf numFmtId="0" fontId="7" fillId="0" borderId="56" xfId="0" applyFont="1" applyBorder="1" applyAlignment="1" applyProtection="1">
      <alignment horizontal="center" vertical="center" wrapText="1"/>
      <protection/>
    </xf>
    <xf numFmtId="0" fontId="7" fillId="0" borderId="57" xfId="0" applyFont="1" applyBorder="1" applyAlignment="1" applyProtection="1">
      <alignment horizontal="center" vertical="center" wrapText="1"/>
      <protection/>
    </xf>
    <xf numFmtId="0" fontId="7" fillId="0" borderId="58" xfId="0" applyFont="1" applyBorder="1" applyAlignment="1" applyProtection="1">
      <alignment horizontal="center" vertical="center" wrapText="1"/>
      <protection/>
    </xf>
    <xf numFmtId="0" fontId="66" fillId="22" borderId="56" xfId="0" applyFont="1" applyFill="1" applyBorder="1" applyAlignment="1" applyProtection="1">
      <alignment horizontal="right" vertical="center"/>
      <protection/>
    </xf>
    <xf numFmtId="0" fontId="66" fillId="22" borderId="57" xfId="0" applyFont="1" applyFill="1" applyBorder="1" applyAlignment="1" applyProtection="1">
      <alignment horizontal="right" vertical="center"/>
      <protection/>
    </xf>
    <xf numFmtId="0" fontId="66" fillId="22" borderId="58" xfId="0" applyFont="1" applyFill="1" applyBorder="1" applyAlignment="1" applyProtection="1">
      <alignment horizontal="right" vertical="center"/>
      <protection/>
    </xf>
    <xf numFmtId="0" fontId="6" fillId="34" borderId="56" xfId="0" applyFont="1" applyFill="1" applyBorder="1" applyAlignment="1" applyProtection="1">
      <alignment horizontal="center" wrapText="1"/>
      <protection locked="0"/>
    </xf>
    <xf numFmtId="0" fontId="6" fillId="34" borderId="57" xfId="0" applyFont="1" applyFill="1" applyBorder="1" applyAlignment="1" applyProtection="1">
      <alignment horizontal="center" wrapText="1"/>
      <protection locked="0"/>
    </xf>
    <xf numFmtId="0" fontId="6" fillId="34" borderId="58" xfId="0" applyFont="1" applyFill="1" applyBorder="1" applyAlignment="1" applyProtection="1">
      <alignment horizontal="center" wrapText="1"/>
      <protection locked="0"/>
    </xf>
    <xf numFmtId="0" fontId="6" fillId="0" borderId="2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181" fontId="6" fillId="0" borderId="12" xfId="0" applyNumberFormat="1" applyFont="1" applyBorder="1" applyAlignment="1" applyProtection="1">
      <alignment horizontal="center" vertical="center" wrapText="1"/>
      <protection/>
    </xf>
    <xf numFmtId="181" fontId="6" fillId="0" borderId="35" xfId="0" applyNumberFormat="1" applyFont="1" applyBorder="1" applyAlignment="1" applyProtection="1">
      <alignment horizontal="center" vertical="center" wrapText="1"/>
      <protection/>
    </xf>
    <xf numFmtId="0" fontId="6" fillId="0" borderId="2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0" fontId="7" fillId="34" borderId="45" xfId="0" applyFont="1" applyFill="1" applyBorder="1" applyAlignment="1" applyProtection="1">
      <alignment horizontal="center" vertical="center"/>
      <protection/>
    </xf>
    <xf numFmtId="0" fontId="7" fillId="34" borderId="28" xfId="0" applyFont="1" applyFill="1" applyBorder="1" applyAlignment="1" applyProtection="1">
      <alignment horizontal="center" vertical="center"/>
      <protection/>
    </xf>
    <xf numFmtId="0" fontId="7" fillId="34" borderId="25" xfId="0" applyFont="1" applyFill="1" applyBorder="1" applyAlignment="1" applyProtection="1">
      <alignment horizontal="center" vertical="center"/>
      <protection/>
    </xf>
    <xf numFmtId="0" fontId="66" fillId="22" borderId="48" xfId="0" applyFont="1" applyFill="1" applyBorder="1" applyAlignment="1" applyProtection="1">
      <alignment vertical="center"/>
      <protection/>
    </xf>
    <xf numFmtId="0" fontId="66" fillId="22" borderId="47" xfId="0" applyFont="1" applyFill="1" applyBorder="1" applyAlignment="1" applyProtection="1">
      <alignment vertical="center"/>
      <protection/>
    </xf>
    <xf numFmtId="0" fontId="66" fillId="22" borderId="49" xfId="0" applyFont="1" applyFill="1" applyBorder="1" applyAlignment="1" applyProtection="1">
      <alignment vertical="center"/>
      <protection/>
    </xf>
    <xf numFmtId="0" fontId="6" fillId="0" borderId="48"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6" fillId="22" borderId="24" xfId="0" applyFont="1" applyFill="1" applyBorder="1" applyAlignment="1" applyProtection="1">
      <alignment vertical="center"/>
      <protection/>
    </xf>
    <xf numFmtId="0" fontId="66" fillId="22" borderId="0" xfId="0" applyFont="1" applyFill="1" applyBorder="1" applyAlignment="1" applyProtection="1">
      <alignment vertical="center"/>
      <protection/>
    </xf>
    <xf numFmtId="0" fontId="66" fillId="22" borderId="17" xfId="0" applyFont="1" applyFill="1" applyBorder="1" applyAlignment="1" applyProtection="1">
      <alignment vertical="center"/>
      <protection/>
    </xf>
    <xf numFmtId="0" fontId="6" fillId="0" borderId="24"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6" fillId="22" borderId="48" xfId="0" applyFont="1" applyFill="1" applyBorder="1" applyAlignment="1" applyProtection="1">
      <alignment horizontal="left" vertical="center"/>
      <protection/>
    </xf>
    <xf numFmtId="0" fontId="66" fillId="22" borderId="47" xfId="0" applyFont="1" applyFill="1" applyBorder="1" applyAlignment="1" applyProtection="1">
      <alignment horizontal="left" vertical="center"/>
      <protection/>
    </xf>
    <xf numFmtId="0" fontId="66" fillId="22" borderId="49" xfId="0" applyFont="1" applyFill="1" applyBorder="1" applyAlignment="1" applyProtection="1">
      <alignment horizontal="left" vertical="center"/>
      <protection/>
    </xf>
    <xf numFmtId="0" fontId="66" fillId="22" borderId="23" xfId="0" applyFont="1" applyFill="1" applyBorder="1" applyAlignment="1" applyProtection="1">
      <alignment horizontal="left" vertical="center" wrapText="1"/>
      <protection/>
    </xf>
    <xf numFmtId="0" fontId="66" fillId="22" borderId="18" xfId="0" applyFont="1" applyFill="1" applyBorder="1" applyAlignment="1" applyProtection="1">
      <alignment horizontal="left" vertical="center" wrapText="1"/>
      <protection/>
    </xf>
    <xf numFmtId="0" fontId="66" fillId="22" borderId="19"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5" fillId="0" borderId="24" xfId="0" applyFont="1" applyBorder="1" applyAlignment="1" applyProtection="1">
      <alignment horizontal="left" vertical="center" wrapText="1"/>
      <protection locked="0"/>
    </xf>
    <xf numFmtId="49" fontId="66" fillId="22" borderId="24" xfId="0" applyNumberFormat="1" applyFont="1" applyFill="1" applyBorder="1" applyAlignment="1" applyProtection="1">
      <alignment horizontal="left" vertical="center" wrapText="1"/>
      <protection/>
    </xf>
    <xf numFmtId="49" fontId="66" fillId="22" borderId="0" xfId="0" applyNumberFormat="1" applyFont="1" applyFill="1" applyBorder="1" applyAlignment="1" applyProtection="1">
      <alignment horizontal="left" vertical="center" wrapText="1"/>
      <protection/>
    </xf>
    <xf numFmtId="49" fontId="66" fillId="22" borderId="17" xfId="0" applyNumberFormat="1" applyFont="1" applyFill="1" applyBorder="1" applyAlignment="1" applyProtection="1">
      <alignment horizontal="left" vertical="center" wrapText="1"/>
      <protection/>
    </xf>
    <xf numFmtId="0" fontId="6" fillId="0" borderId="24" xfId="0" applyFont="1" applyFill="1" applyBorder="1" applyAlignment="1" applyProtection="1">
      <alignment horizontal="left" wrapText="1"/>
      <protection locked="0"/>
    </xf>
    <xf numFmtId="0" fontId="6" fillId="0" borderId="0" xfId="0" applyFont="1" applyFill="1" applyBorder="1" applyAlignment="1" applyProtection="1">
      <alignment horizontal="left" wrapText="1"/>
      <protection locked="0"/>
    </xf>
    <xf numFmtId="0" fontId="6" fillId="0" borderId="17" xfId="0" applyFont="1" applyFill="1" applyBorder="1" applyAlignment="1" applyProtection="1">
      <alignment horizontal="left" wrapText="1"/>
      <protection locked="0"/>
    </xf>
    <xf numFmtId="0" fontId="66" fillId="22" borderId="24" xfId="0" applyFont="1" applyFill="1" applyBorder="1" applyAlignment="1" applyProtection="1">
      <alignment horizontal="left" vertical="center" wrapText="1"/>
      <protection/>
    </xf>
    <xf numFmtId="0" fontId="66" fillId="22" borderId="0" xfId="0" applyFont="1" applyFill="1" applyBorder="1" applyAlignment="1" applyProtection="1">
      <alignment horizontal="left" vertical="center" wrapText="1"/>
      <protection/>
    </xf>
    <xf numFmtId="0" fontId="66" fillId="22" borderId="17" xfId="0" applyFont="1" applyFill="1" applyBorder="1" applyAlignment="1" applyProtection="1">
      <alignment horizontal="left" vertical="center" wrapText="1"/>
      <protection/>
    </xf>
    <xf numFmtId="0" fontId="66" fillId="22" borderId="24" xfId="0" applyFont="1" applyFill="1" applyBorder="1" applyAlignment="1" applyProtection="1">
      <alignment horizontal="left" vertical="center"/>
      <protection/>
    </xf>
    <xf numFmtId="0" fontId="66" fillId="22" borderId="0" xfId="0" applyFont="1" applyFill="1" applyBorder="1" applyAlignment="1" applyProtection="1">
      <alignment horizontal="left" vertical="center"/>
      <protection/>
    </xf>
    <xf numFmtId="0" fontId="66" fillId="22" borderId="17" xfId="0" applyFont="1" applyFill="1" applyBorder="1" applyAlignment="1" applyProtection="1">
      <alignment horizontal="left" vertical="center"/>
      <protection/>
    </xf>
    <xf numFmtId="0" fontId="66" fillId="22" borderId="23" xfId="0" applyFont="1" applyFill="1" applyBorder="1" applyAlignment="1" applyProtection="1">
      <alignment horizontal="left" vertical="center"/>
      <protection/>
    </xf>
    <xf numFmtId="0" fontId="66" fillId="22" borderId="18" xfId="0" applyFont="1" applyFill="1" applyBorder="1" applyAlignment="1" applyProtection="1">
      <alignment horizontal="left" vertical="center"/>
      <protection/>
    </xf>
    <xf numFmtId="0" fontId="66" fillId="22" borderId="19" xfId="0" applyFont="1" applyFill="1" applyBorder="1" applyAlignment="1" applyProtection="1">
      <alignment horizontal="left" vertical="center"/>
      <protection/>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6" fillId="22" borderId="48" xfId="0" applyFont="1" applyFill="1" applyBorder="1" applyAlignment="1" applyProtection="1">
      <alignment horizontal="left" vertical="center" wrapText="1"/>
      <protection/>
    </xf>
    <xf numFmtId="0" fontId="66" fillId="22" borderId="47" xfId="0" applyFont="1" applyFill="1" applyBorder="1" applyAlignment="1" applyProtection="1">
      <alignment horizontal="left" vertical="center" wrapText="1"/>
      <protection/>
    </xf>
    <xf numFmtId="0" fontId="66" fillId="22" borderId="49" xfId="0" applyFont="1" applyFill="1" applyBorder="1" applyAlignment="1" applyProtection="1">
      <alignment horizontal="left" vertical="center" wrapText="1"/>
      <protection/>
    </xf>
    <xf numFmtId="0" fontId="6" fillId="0" borderId="0" xfId="0" applyFont="1" applyBorder="1" applyAlignment="1" applyProtection="1" quotePrefix="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48" fillId="0" borderId="0" xfId="36" applyBorder="1" applyAlignment="1" applyProtection="1">
      <alignment horizontal="center" vertical="center" wrapText="1"/>
      <protection locked="0"/>
    </xf>
    <xf numFmtId="0" fontId="48" fillId="0" borderId="18" xfId="36"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6" fillId="22" borderId="48" xfId="0" applyFont="1" applyFill="1" applyBorder="1" applyAlignment="1" applyProtection="1">
      <alignment horizontal="center" vertical="center"/>
      <protection/>
    </xf>
    <xf numFmtId="0" fontId="66" fillId="22" borderId="47" xfId="0" applyFont="1" applyFill="1" applyBorder="1" applyAlignment="1" applyProtection="1">
      <alignment horizontal="center" vertical="center"/>
      <protection/>
    </xf>
    <xf numFmtId="0" fontId="66" fillId="22" borderId="49" xfId="0" applyFont="1" applyFill="1" applyBorder="1" applyAlignment="1" applyProtection="1">
      <alignment horizontal="center" vertical="center"/>
      <protection/>
    </xf>
    <xf numFmtId="182" fontId="6" fillId="0" borderId="0" xfId="0" applyNumberFormat="1" applyFont="1" applyFill="1" applyBorder="1" applyAlignment="1" applyProtection="1">
      <alignment horizontal="center" wrapText="1"/>
      <protection/>
    </xf>
    <xf numFmtId="182" fontId="6" fillId="0" borderId="17" xfId="0" applyNumberFormat="1" applyFont="1" applyFill="1" applyBorder="1" applyAlignment="1" applyProtection="1">
      <alignment horizontal="center" wrapText="1"/>
      <protection/>
    </xf>
    <xf numFmtId="0" fontId="66" fillId="22" borderId="45" xfId="0" applyFont="1" applyFill="1" applyBorder="1" applyAlignment="1" applyProtection="1">
      <alignment horizontal="center" vertical="center"/>
      <protection/>
    </xf>
    <xf numFmtId="0" fontId="66" fillId="22" borderId="28" xfId="0" applyFont="1" applyFill="1" applyBorder="1" applyAlignment="1" applyProtection="1">
      <alignment horizontal="center" vertical="center"/>
      <protection/>
    </xf>
    <xf numFmtId="0" fontId="66" fillId="22" borderId="25" xfId="0" applyFont="1" applyFill="1" applyBorder="1" applyAlignment="1" applyProtection="1">
      <alignment horizontal="center" vertical="center"/>
      <protection/>
    </xf>
    <xf numFmtId="0" fontId="66" fillId="22" borderId="28" xfId="0" applyFont="1" applyFill="1" applyBorder="1" applyAlignment="1" applyProtection="1">
      <alignment horizontal="center" vertical="center" wrapText="1"/>
      <protection/>
    </xf>
    <xf numFmtId="0" fontId="6" fillId="0" borderId="2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7" xfId="0" applyFont="1" applyFill="1" applyBorder="1" applyAlignment="1" applyProtection="1">
      <alignment horizontal="left" vertical="center"/>
      <protection locked="0"/>
    </xf>
    <xf numFmtId="182" fontId="6" fillId="0" borderId="24" xfId="0" applyNumberFormat="1" applyFont="1" applyFill="1" applyBorder="1" applyAlignment="1" applyProtection="1">
      <alignment horizontal="center" wrapText="1"/>
      <protection locked="0"/>
    </xf>
    <xf numFmtId="182" fontId="6" fillId="0" borderId="17" xfId="0" applyNumberFormat="1" applyFont="1" applyFill="1" applyBorder="1" applyAlignment="1" applyProtection="1">
      <alignment horizontal="center" wrapText="1"/>
      <protection locked="0"/>
    </xf>
    <xf numFmtId="182" fontId="6" fillId="0" borderId="0" xfId="0" applyNumberFormat="1" applyFont="1" applyFill="1" applyBorder="1" applyAlignment="1" applyProtection="1">
      <alignment horizontal="center" wrapText="1"/>
      <protection locked="0"/>
    </xf>
    <xf numFmtId="0" fontId="6" fillId="0" borderId="23"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182" fontId="6" fillId="0" borderId="18" xfId="0" applyNumberFormat="1" applyFont="1" applyFill="1" applyBorder="1" applyAlignment="1" applyProtection="1">
      <alignment horizontal="center" wrapText="1"/>
      <protection/>
    </xf>
    <xf numFmtId="182" fontId="6" fillId="0" borderId="19" xfId="0" applyNumberFormat="1" applyFont="1" applyFill="1" applyBorder="1" applyAlignment="1" applyProtection="1">
      <alignment horizontal="center" wrapText="1"/>
      <protection/>
    </xf>
    <xf numFmtId="182" fontId="6" fillId="0" borderId="23" xfId="0" applyNumberFormat="1" applyFont="1" applyFill="1" applyBorder="1" applyAlignment="1" applyProtection="1">
      <alignment horizontal="center" wrapText="1"/>
      <protection locked="0"/>
    </xf>
    <xf numFmtId="182" fontId="6" fillId="0" borderId="19" xfId="0" applyNumberFormat="1" applyFont="1" applyFill="1" applyBorder="1" applyAlignment="1" applyProtection="1">
      <alignment horizontal="center" wrapText="1"/>
      <protection locked="0"/>
    </xf>
    <xf numFmtId="0" fontId="7" fillId="0" borderId="45" xfId="0" applyFont="1" applyFill="1" applyBorder="1" applyAlignment="1" applyProtection="1">
      <alignment horizontal="left" vertical="center" wrapText="1"/>
      <protection/>
    </xf>
    <xf numFmtId="0" fontId="7" fillId="0" borderId="28" xfId="0" applyFont="1" applyFill="1" applyBorder="1" applyAlignment="1" applyProtection="1">
      <alignment horizontal="left" vertical="center" wrapText="1"/>
      <protection/>
    </xf>
    <xf numFmtId="0" fontId="7" fillId="0" borderId="25" xfId="0" applyFont="1" applyFill="1" applyBorder="1" applyAlignment="1" applyProtection="1">
      <alignment horizontal="left" vertical="center" wrapText="1"/>
      <protection/>
    </xf>
    <xf numFmtId="182" fontId="6" fillId="0" borderId="23" xfId="0" applyNumberFormat="1" applyFont="1" applyFill="1" applyBorder="1" applyAlignment="1" applyProtection="1">
      <alignment horizontal="center" vertical="center" wrapText="1"/>
      <protection/>
    </xf>
    <xf numFmtId="182" fontId="6" fillId="0" borderId="19" xfId="0" applyNumberFormat="1" applyFont="1" applyFill="1" applyBorder="1" applyAlignment="1" applyProtection="1">
      <alignment horizontal="center" vertical="center" wrapText="1"/>
      <protection/>
    </xf>
    <xf numFmtId="182" fontId="6" fillId="0" borderId="45" xfId="0" applyNumberFormat="1" applyFont="1" applyFill="1" applyBorder="1" applyAlignment="1" applyProtection="1">
      <alignment horizontal="center" vertical="center" wrapText="1"/>
      <protection/>
    </xf>
    <xf numFmtId="182" fontId="6" fillId="0" borderId="25" xfId="0" applyNumberFormat="1" applyFont="1" applyFill="1" applyBorder="1" applyAlignment="1" applyProtection="1">
      <alignment horizontal="center" vertical="center" wrapText="1"/>
      <protection/>
    </xf>
    <xf numFmtId="0" fontId="7" fillId="0" borderId="45" xfId="0" applyFont="1" applyFill="1" applyBorder="1" applyAlignment="1" applyProtection="1">
      <alignment horizontal="center" vertical="center" wrapText="1"/>
      <protection/>
    </xf>
    <xf numFmtId="1" fontId="6" fillId="0" borderId="48" xfId="0" applyNumberFormat="1" applyFont="1" applyFill="1" applyBorder="1" applyAlignment="1" applyProtection="1">
      <alignment horizontal="center" vertical="center" wrapText="1"/>
      <protection locked="0"/>
    </xf>
    <xf numFmtId="1" fontId="6" fillId="0" borderId="49" xfId="0" applyNumberFormat="1" applyFont="1" applyFill="1" applyBorder="1" applyAlignment="1" applyProtection="1">
      <alignment horizontal="center" vertical="center" wrapText="1"/>
      <protection locked="0"/>
    </xf>
    <xf numFmtId="1" fontId="6" fillId="0" borderId="24" xfId="0" applyNumberFormat="1" applyFont="1" applyFill="1" applyBorder="1" applyAlignment="1" applyProtection="1">
      <alignment horizontal="center" vertical="center" wrapText="1"/>
      <protection locked="0"/>
    </xf>
    <xf numFmtId="1" fontId="6" fillId="0" borderId="17" xfId="0" applyNumberFormat="1" applyFont="1" applyFill="1" applyBorder="1" applyAlignment="1" applyProtection="1">
      <alignment horizontal="center" vertical="center" wrapText="1"/>
      <protection locked="0"/>
    </xf>
    <xf numFmtId="1" fontId="6" fillId="0" borderId="23" xfId="0" applyNumberFormat="1" applyFont="1" applyFill="1" applyBorder="1" applyAlignment="1" applyProtection="1">
      <alignment horizontal="center" vertical="center" wrapText="1"/>
      <protection locked="0"/>
    </xf>
    <xf numFmtId="1" fontId="6" fillId="0" borderId="19" xfId="0" applyNumberFormat="1"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6" fillId="0" borderId="24"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17" xfId="0" applyFont="1" applyBorder="1" applyAlignment="1" applyProtection="1">
      <alignment horizontal="left"/>
      <protection/>
    </xf>
    <xf numFmtId="4" fontId="6" fillId="34" borderId="28" xfId="0" applyNumberFormat="1" applyFont="1" applyFill="1" applyBorder="1" applyAlignment="1" applyProtection="1">
      <alignment horizontal="center" wrapText="1"/>
      <protection/>
    </xf>
    <xf numFmtId="0" fontId="6" fillId="0" borderId="0" xfId="0" applyFont="1" applyBorder="1" applyAlignment="1" applyProtection="1">
      <alignment horizontal="center" wrapText="1"/>
      <protection locked="0"/>
    </xf>
    <xf numFmtId="0" fontId="6" fillId="0" borderId="17" xfId="0" applyFont="1" applyBorder="1" applyAlignment="1" applyProtection="1">
      <alignment horizontal="center" wrapText="1"/>
      <protection locked="0"/>
    </xf>
    <xf numFmtId="182" fontId="6" fillId="0" borderId="24" xfId="0" applyNumberFormat="1" applyFont="1" applyBorder="1" applyAlignment="1" applyProtection="1">
      <alignment horizontal="center" wrapText="1"/>
      <protection locked="0"/>
    </xf>
    <xf numFmtId="182" fontId="6" fillId="0" borderId="0" xfId="0" applyNumberFormat="1" applyFont="1" applyBorder="1" applyAlignment="1" applyProtection="1">
      <alignment horizontal="center" wrapText="1"/>
      <protection locked="0"/>
    </xf>
    <xf numFmtId="182" fontId="6" fillId="0" borderId="17" xfId="0" applyNumberFormat="1" applyFont="1" applyBorder="1" applyAlignment="1" applyProtection="1">
      <alignment horizontal="center" wrapText="1"/>
      <protection locked="0"/>
    </xf>
    <xf numFmtId="168" fontId="0" fillId="0" borderId="0" xfId="45" applyNumberFormat="1" applyBorder="1" applyAlignment="1" applyProtection="1">
      <alignment horizontal="center" vertical="center" wrapText="1"/>
      <protection locked="0"/>
    </xf>
    <xf numFmtId="168" fontId="0" fillId="0" borderId="17" xfId="45" applyNumberFormat="1" applyBorder="1" applyAlignment="1" applyProtection="1">
      <alignment horizontal="center" vertical="center" wrapText="1"/>
      <protection locked="0"/>
    </xf>
    <xf numFmtId="168" fontId="0" fillId="0" borderId="18" xfId="45" applyNumberFormat="1" applyBorder="1" applyAlignment="1" applyProtection="1">
      <alignment horizontal="center" vertical="center" wrapText="1"/>
      <protection locked="0"/>
    </xf>
    <xf numFmtId="168" fontId="0" fillId="0" borderId="19" xfId="45" applyNumberFormat="1" applyBorder="1" applyAlignment="1" applyProtection="1">
      <alignment horizontal="center" vertical="center" wrapText="1"/>
      <protection locked="0"/>
    </xf>
    <xf numFmtId="0" fontId="7" fillId="0" borderId="45" xfId="0" applyFont="1" applyBorder="1" applyAlignment="1" applyProtection="1">
      <alignment horizontal="left" vertical="center" wrapText="1"/>
      <protection/>
    </xf>
    <xf numFmtId="0" fontId="7" fillId="0" borderId="28" xfId="0" applyFont="1" applyBorder="1" applyAlignment="1" applyProtection="1">
      <alignment horizontal="left" vertical="center" wrapText="1"/>
      <protection/>
    </xf>
    <xf numFmtId="0" fontId="7" fillId="0" borderId="25" xfId="0" applyFont="1" applyBorder="1" applyAlignment="1" applyProtection="1">
      <alignment horizontal="left" vertical="center" wrapText="1"/>
      <protection/>
    </xf>
    <xf numFmtId="171" fontId="6" fillId="0" borderId="45" xfId="0" applyNumberFormat="1" applyFont="1" applyBorder="1" applyAlignment="1" applyProtection="1">
      <alignment horizontal="center" vertical="center" wrapText="1"/>
      <protection/>
    </xf>
    <xf numFmtId="171" fontId="6" fillId="0" borderId="25" xfId="0" applyNumberFormat="1" applyFont="1" applyBorder="1" applyAlignment="1" applyProtection="1">
      <alignment horizontal="center" vertical="center" wrapText="1"/>
      <protection/>
    </xf>
    <xf numFmtId="171" fontId="6" fillId="0" borderId="45" xfId="0" applyNumberFormat="1" applyFont="1" applyBorder="1" applyAlignment="1" applyProtection="1">
      <alignment horizontal="center" vertical="center" wrapText="1"/>
      <protection locked="0"/>
    </xf>
    <xf numFmtId="171" fontId="6" fillId="0" borderId="25" xfId="0" applyNumberFormat="1" applyFont="1" applyBorder="1" applyAlignment="1" applyProtection="1">
      <alignment horizontal="center" vertical="center" wrapText="1"/>
      <protection locked="0"/>
    </xf>
    <xf numFmtId="182" fontId="6" fillId="0" borderId="28" xfId="0" applyNumberFormat="1" applyFont="1" applyBorder="1" applyAlignment="1" applyProtection="1">
      <alignment horizontal="center" wrapText="1"/>
      <protection/>
    </xf>
    <xf numFmtId="182" fontId="6" fillId="0" borderId="25" xfId="0" applyNumberFormat="1" applyFont="1" applyBorder="1" applyAlignment="1" applyProtection="1">
      <alignment horizontal="center" wrapText="1"/>
      <protection/>
    </xf>
    <xf numFmtId="0" fontId="6" fillId="34" borderId="28" xfId="0" applyFont="1" applyFill="1" applyBorder="1" applyAlignment="1" applyProtection="1">
      <alignment horizontal="center" wrapText="1"/>
      <protection/>
    </xf>
    <xf numFmtId="171" fontId="6" fillId="0" borderId="24" xfId="0" applyNumberFormat="1" applyFont="1" applyBorder="1" applyAlignment="1" applyProtection="1">
      <alignment horizontal="center" vertical="center" wrapText="1"/>
      <protection locked="0"/>
    </xf>
    <xf numFmtId="171" fontId="6" fillId="0" borderId="17" xfId="0" applyNumberFormat="1" applyFont="1" applyBorder="1" applyAlignment="1" applyProtection="1">
      <alignment horizontal="center" vertical="center" wrapText="1"/>
      <protection locked="0"/>
    </xf>
    <xf numFmtId="0" fontId="7" fillId="0" borderId="45"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171" fontId="6" fillId="0" borderId="48" xfId="0" applyNumberFormat="1" applyFont="1" applyBorder="1" applyAlignment="1" applyProtection="1">
      <alignment horizontal="center" vertical="center" wrapText="1"/>
      <protection locked="0"/>
    </xf>
    <xf numFmtId="171" fontId="6" fillId="0" borderId="49" xfId="0" applyNumberFormat="1" applyFont="1" applyBorder="1" applyAlignment="1" applyProtection="1">
      <alignment horizontal="center" vertical="center" wrapText="1"/>
      <protection locked="0"/>
    </xf>
    <xf numFmtId="0" fontId="6" fillId="0" borderId="24"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7" xfId="0" applyFont="1" applyBorder="1" applyAlignment="1" applyProtection="1">
      <alignment horizontal="center"/>
      <protection locked="0"/>
    </xf>
    <xf numFmtId="171" fontId="6" fillId="0" borderId="59" xfId="0" applyNumberFormat="1" applyFont="1" applyBorder="1" applyAlignment="1" applyProtection="1">
      <alignment horizontal="center" vertical="center" wrapText="1"/>
      <protection locked="0"/>
    </xf>
    <xf numFmtId="171" fontId="6" fillId="0" borderId="60" xfId="0" applyNumberFormat="1" applyFont="1" applyBorder="1" applyAlignment="1" applyProtection="1">
      <alignment horizontal="center" vertical="center" wrapText="1"/>
      <protection locked="0"/>
    </xf>
    <xf numFmtId="171" fontId="6" fillId="0" borderId="61" xfId="0" applyNumberFormat="1" applyFont="1" applyBorder="1" applyAlignment="1" applyProtection="1">
      <alignment horizontal="center" vertical="center" wrapText="1"/>
      <protection locked="0"/>
    </xf>
    <xf numFmtId="171" fontId="6" fillId="0" borderId="62" xfId="0" applyNumberFormat="1" applyFont="1" applyBorder="1" applyAlignment="1" applyProtection="1">
      <alignment horizontal="center" vertical="center" wrapText="1"/>
      <protection locked="0"/>
    </xf>
    <xf numFmtId="171" fontId="6" fillId="0" borderId="63" xfId="0" applyNumberFormat="1" applyFont="1" applyBorder="1" applyAlignment="1" applyProtection="1">
      <alignment horizontal="center" vertical="center" wrapText="1"/>
      <protection locked="0"/>
    </xf>
    <xf numFmtId="171" fontId="6" fillId="0" borderId="64" xfId="0"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66" fillId="22" borderId="23" xfId="0" applyFont="1" applyFill="1" applyBorder="1" applyAlignment="1" applyProtection="1">
      <alignment horizontal="center" vertical="center" wrapText="1"/>
      <protection/>
    </xf>
    <xf numFmtId="0" fontId="66" fillId="22" borderId="19"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locked="0"/>
    </xf>
    <xf numFmtId="182" fontId="6" fillId="0" borderId="23" xfId="0" applyNumberFormat="1" applyFont="1" applyBorder="1" applyAlignment="1" applyProtection="1">
      <alignment horizontal="center" vertical="center" wrapText="1"/>
      <protection locked="0"/>
    </xf>
    <xf numFmtId="182" fontId="6" fillId="0" borderId="19" xfId="0" applyNumberFormat="1" applyFont="1" applyBorder="1" applyAlignment="1" applyProtection="1">
      <alignment horizontal="center" vertical="center" wrapText="1"/>
      <protection locked="0"/>
    </xf>
    <xf numFmtId="0" fontId="6" fillId="0" borderId="24"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6" fillId="22" borderId="23" xfId="0" applyFont="1" applyFill="1" applyBorder="1" applyAlignment="1" applyProtection="1">
      <alignment horizontal="center" vertical="center"/>
      <protection/>
    </xf>
    <xf numFmtId="0" fontId="66" fillId="22" borderId="18" xfId="0" applyFont="1" applyFill="1" applyBorder="1" applyAlignment="1" applyProtection="1">
      <alignment horizontal="center" vertical="center"/>
      <protection/>
    </xf>
    <xf numFmtId="0" fontId="6" fillId="0" borderId="23" xfId="0" applyFont="1" applyFill="1" applyBorder="1" applyAlignment="1" applyProtection="1">
      <alignment horizontal="left" vertical="center" wrapText="1"/>
      <protection/>
    </xf>
    <xf numFmtId="0" fontId="6" fillId="0" borderId="18" xfId="0" applyFont="1" applyFill="1" applyBorder="1" applyAlignment="1" applyProtection="1">
      <alignment horizontal="left" vertical="center" wrapText="1"/>
      <protection/>
    </xf>
    <xf numFmtId="171" fontId="7" fillId="0" borderId="28" xfId="0" applyNumberFormat="1" applyFont="1" applyFill="1" applyBorder="1" applyAlignment="1" applyProtection="1">
      <alignment horizontal="left" vertical="center" wrapText="1"/>
      <protection/>
    </xf>
    <xf numFmtId="171" fontId="6" fillId="0" borderId="65" xfId="0" applyNumberFormat="1" applyFont="1" applyFill="1" applyBorder="1" applyAlignment="1" applyProtection="1">
      <alignment horizontal="left" vertical="center" wrapText="1"/>
      <protection/>
    </xf>
    <xf numFmtId="182" fontId="7" fillId="0" borderId="45" xfId="0" applyNumberFormat="1" applyFont="1" applyBorder="1" applyAlignment="1" applyProtection="1">
      <alignment horizontal="center" wrapText="1"/>
      <protection/>
    </xf>
    <xf numFmtId="182" fontId="7" fillId="0" borderId="28" xfId="0" applyNumberFormat="1" applyFont="1" applyBorder="1" applyAlignment="1" applyProtection="1">
      <alignment horizontal="center" wrapText="1"/>
      <protection/>
    </xf>
    <xf numFmtId="182" fontId="7" fillId="0" borderId="25" xfId="0" applyNumberFormat="1" applyFont="1" applyBorder="1" applyAlignment="1" applyProtection="1">
      <alignment horizontal="center" wrapText="1"/>
      <protection/>
    </xf>
    <xf numFmtId="182" fontId="6" fillId="34" borderId="45" xfId="0" applyNumberFormat="1" applyFont="1" applyFill="1" applyBorder="1" applyAlignment="1" applyProtection="1">
      <alignment horizontal="center" wrapText="1"/>
      <protection/>
    </xf>
    <xf numFmtId="182" fontId="6" fillId="34" borderId="28" xfId="0" applyNumberFormat="1" applyFont="1" applyFill="1" applyBorder="1" applyAlignment="1" applyProtection="1">
      <alignment horizontal="center" wrapText="1"/>
      <protection/>
    </xf>
    <xf numFmtId="182" fontId="6" fillId="34" borderId="25" xfId="0" applyNumberFormat="1" applyFont="1" applyFill="1" applyBorder="1" applyAlignment="1" applyProtection="1">
      <alignment horizontal="center" wrapText="1"/>
      <protection/>
    </xf>
    <xf numFmtId="49" fontId="71" fillId="34" borderId="0" xfId="0" applyNumberFormat="1" applyFont="1" applyFill="1" applyAlignment="1" applyProtection="1">
      <alignment vertical="center" wrapText="1"/>
      <protection locked="0"/>
    </xf>
    <xf numFmtId="49" fontId="72" fillId="0" borderId="0" xfId="0" applyNumberFormat="1" applyFont="1" applyAlignment="1">
      <alignment vertical="center" wrapText="1"/>
    </xf>
    <xf numFmtId="49" fontId="65" fillId="34" borderId="0" xfId="0" applyNumberFormat="1" applyFont="1" applyFill="1" applyAlignment="1" applyProtection="1">
      <alignment vertical="center" wrapText="1"/>
      <protection locked="0"/>
    </xf>
    <xf numFmtId="49" fontId="68" fillId="0" borderId="0" xfId="0" applyNumberFormat="1" applyFont="1" applyAlignment="1">
      <alignment vertical="center" wrapText="1"/>
    </xf>
    <xf numFmtId="0" fontId="65" fillId="34" borderId="0" xfId="0" applyFont="1" applyFill="1" applyAlignment="1" applyProtection="1">
      <alignment wrapText="1"/>
      <protection locked="0"/>
    </xf>
    <xf numFmtId="0" fontId="0" fillId="0" borderId="0" xfId="0" applyFont="1" applyAlignment="1">
      <alignment horizontal="left" vertical="center" wrapText="1"/>
    </xf>
    <xf numFmtId="0" fontId="0" fillId="0" borderId="0" xfId="0" applyFont="1" applyAlignment="1">
      <alignment vertical="center" wrapText="1"/>
    </xf>
    <xf numFmtId="0" fontId="1" fillId="0" borderId="3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6" xfId="0" applyFont="1" applyBorder="1" applyAlignment="1">
      <alignment horizontal="center" vertical="center" wrapText="1"/>
    </xf>
    <xf numFmtId="0" fontId="0" fillId="0" borderId="42" xfId="0" applyFont="1" applyBorder="1" applyAlignment="1">
      <alignment horizontal="center" vertical="center" wrapText="1"/>
    </xf>
    <xf numFmtId="0" fontId="1"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Migliaia 3" xfId="48"/>
    <cellStyle name="Neutrale" xfId="49"/>
    <cellStyle name="Normale 2" xfId="50"/>
    <cellStyle name="Normale 3"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3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fgColor theme="0"/>
          <bgColor rgb="FF00B050"/>
        </patternFill>
      </fill>
    </dxf>
    <dxf>
      <font>
        <b/>
        <i val="0"/>
        <color theme="0"/>
      </font>
      <fill>
        <patternFill>
          <bgColor rgb="FFFF0000"/>
        </patternFill>
      </fill>
    </dxf>
    <dxf>
      <font>
        <color theme="0"/>
      </font>
      <fill>
        <patternFill>
          <bgColor rgb="FFFF0000"/>
        </patternFill>
      </fill>
    </dxf>
    <dxf>
      <font>
        <b/>
        <i val="0"/>
        <color theme="0"/>
      </font>
      <fill>
        <patternFill>
          <bgColor rgb="FF00B050"/>
        </patternFill>
      </fill>
    </dxf>
    <dxf>
      <font>
        <color theme="0"/>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iMac\OneDrive\Lavori\SDM%20Abruzzo\Consegna%2001.06.2018\20180601schedamon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da intervento"/>
      <sheetName val="Scheda dettaglio incentivi"/>
      <sheetName val="tipologia di operazione"/>
      <sheetName val="Fonti finanziarie"/>
      <sheetName val="procedure di aggiudicazione"/>
      <sheetName val="indicatorifisici"/>
      <sheetName val="ggmmaa"/>
      <sheetName val="Voci di spesa"/>
      <sheetName val="DG"/>
      <sheetName val="Piste procedurali"/>
      <sheetName val="Comuni"/>
      <sheetName val="Comuni2"/>
      <sheetName val="attività economica"/>
      <sheetName val="settore CPT"/>
    </sheetNames>
    <sheetDataSet>
      <sheetData sheetId="2">
        <row r="2">
          <cell r="A2" t="str">
            <v>Priorità A - Sistema imprenditoriale e produttivo</v>
          </cell>
          <cell r="B2" t="str">
            <v>Puntuale</v>
          </cell>
          <cell r="C2" t="str">
            <v>Operazione a Regia</v>
          </cell>
          <cell r="D2" t="str">
            <v>Acquisto_di_beni</v>
          </cell>
          <cell r="L2" t="str">
            <v>Si</v>
          </cell>
          <cell r="M2" t="str">
            <v>In Programmazione </v>
          </cell>
          <cell r="N2" t="str">
            <v>Prevista</v>
          </cell>
        </row>
        <row r="3">
          <cell r="A3" t="str">
            <v>Priorità B - Turismo e Ambiente</v>
          </cell>
          <cell r="B3" t="str">
            <v>Areale</v>
          </cell>
          <cell r="C3" t="str">
            <v>Operazione a Titolarità</v>
          </cell>
          <cell r="D3" t="str">
            <v>Realizzazione_e_acquisto_di_servizi</v>
          </cell>
          <cell r="L3" t="str">
            <v>No</v>
          </cell>
          <cell r="M3" t="str">
            <v>In Attuazione</v>
          </cell>
          <cell r="N3" t="str">
            <v>Effettiva</v>
          </cell>
        </row>
        <row r="4">
          <cell r="A4" t="str">
            <v>Priorità C - Cultura</v>
          </cell>
          <cell r="B4" t="str">
            <v>Lineare</v>
          </cell>
          <cell r="C4" t="str">
            <v>Operazione ad attuazione mista (Titolarità e Regia)</v>
          </cell>
          <cell r="D4" t="str">
            <v>Realizzazione_di_lavori_pubblici</v>
          </cell>
        </row>
        <row r="5">
          <cell r="A5" t="str">
            <v>Priorità D - Alta formazione</v>
          </cell>
          <cell r="D5" t="str">
            <v>Concessione_di_aiuti_a_soggetti_diversi_da_unità_produttive</v>
          </cell>
        </row>
        <row r="6">
          <cell r="A6" t="str">
            <v>Priorità E - Ricerca e innovazione tecnologica</v>
          </cell>
          <cell r="D6" t="str">
            <v>Concessione_di_incentivi_ad_unità_produttive</v>
          </cell>
        </row>
        <row r="7">
          <cell r="A7" t="str">
            <v>Priorità F - Agenda digitale</v>
          </cell>
          <cell r="D7" t="str">
            <v>Acquisto_di_partecipazione_azionarie_e_conferimenti_di_capitale</v>
          </cell>
        </row>
        <row r="8">
          <cell r="A8" t="str">
            <v>Priorità G - Governance, monitoraggio e valutazione del Programma di sviluppo</v>
          </cell>
          <cell r="D8" t="str">
            <v>Attività_formative</v>
          </cell>
        </row>
        <row r="14">
          <cell r="B14" t="str">
            <v>AMMESSO</v>
          </cell>
        </row>
        <row r="15">
          <cell r="B15" t="str">
            <v>NON AMMESSO</v>
          </cell>
        </row>
        <row r="16">
          <cell r="B16" t="str">
            <v>RICHIESTA INTEGRAZIONI</v>
          </cell>
        </row>
      </sheetData>
      <sheetData sheetId="3">
        <row r="1">
          <cell r="B1" t="str">
            <v>Descrizione</v>
          </cell>
        </row>
        <row r="2">
          <cell r="B2" t="str">
            <v>UE</v>
          </cell>
          <cell r="D2" t="str">
            <v>Delibera CIPE n. 49/2016</v>
          </cell>
        </row>
        <row r="3">
          <cell r="B3" t="str">
            <v>Stato - Fondo Sviluppo e Coesione</v>
          </cell>
          <cell r="D3" t="str">
            <v>Delibera CIPE n. 135/2012</v>
          </cell>
        </row>
        <row r="4">
          <cell r="B4" t="str">
            <v>Regione</v>
          </cell>
          <cell r="D4" t="str">
            <v>Delibera CIPE n. 70/2017</v>
          </cell>
        </row>
        <row r="5">
          <cell r="B5" t="str">
            <v>Provincia</v>
          </cell>
          <cell r="D5" t="str">
            <v>Delibera CIPE del 22/12/2017</v>
          </cell>
        </row>
        <row r="6">
          <cell r="B6" t="str">
            <v>Comune</v>
          </cell>
          <cell r="D6" t="str">
            <v>Delibera CIPE N. (dato in corso di reperimento)</v>
          </cell>
        </row>
        <row r="7">
          <cell r="B7" t="str">
            <v>Altro pubblico</v>
          </cell>
        </row>
        <row r="8">
          <cell r="B8" t="str">
            <v>Privato</v>
          </cell>
        </row>
        <row r="9">
          <cell r="B9" t="str">
            <v>Stato Fondo di Rotazione</v>
          </cell>
        </row>
        <row r="10">
          <cell r="B10" t="str">
            <v>Stato altri provvedimenti</v>
          </cell>
        </row>
        <row r="11">
          <cell r="B11" t="str">
            <v>Da reperire</v>
          </cell>
        </row>
        <row r="12">
          <cell r="B12" t="str">
            <v>Stato estero</v>
          </cell>
        </row>
        <row r="13">
          <cell r="B13" t="str">
            <v>Risorse liberate</v>
          </cell>
        </row>
        <row r="14">
          <cell r="B14" t="str">
            <v>Stato Fondo di Rotazione PAC</v>
          </cell>
        </row>
      </sheetData>
      <sheetData sheetId="4">
        <row r="1">
          <cell r="A1" t="str">
            <v>Aggiudicazione</v>
          </cell>
          <cell r="B1">
            <v>1</v>
          </cell>
          <cell r="C1">
            <v>2</v>
          </cell>
          <cell r="D1">
            <v>3</v>
          </cell>
          <cell r="E1">
            <v>4</v>
          </cell>
          <cell r="F1">
            <v>5</v>
          </cell>
          <cell r="G1">
            <v>6</v>
          </cell>
          <cell r="H1">
            <v>7</v>
          </cell>
          <cell r="I1">
            <v>8</v>
          </cell>
        </row>
        <row r="2">
          <cell r="A2" t="str">
            <v>Procedura Aperta</v>
          </cell>
          <cell r="B2" t="str">
            <v>Pubblicazione Bando</v>
          </cell>
          <cell r="C2" t="str">
            <v>Acquisizione Offerte</v>
          </cell>
          <cell r="D2" t="str">
            <v>Aggiudicazione Provvisoria</v>
          </cell>
          <cell r="E2" t="str">
            <v>Aggiudicazione Definitiva</v>
          </cell>
          <cell r="F2" t="str">
            <v>Stipula Contratto</v>
          </cell>
          <cell r="G2" t="str">
            <v>Non pertinente</v>
          </cell>
          <cell r="H2" t="str">
            <v>Non pertinente</v>
          </cell>
          <cell r="I2" t="str">
            <v>Non pertinente</v>
          </cell>
        </row>
        <row r="3">
          <cell r="A3" t="str">
            <v>Procedura Ristretta</v>
          </cell>
          <cell r="B3" t="str">
            <v>Pubblicazione Bando</v>
          </cell>
          <cell r="C3" t="str">
            <v>Acquisizione domande di partecipazione</v>
          </cell>
          <cell r="D3" t="str">
            <v>Invio lettere d'invito</v>
          </cell>
          <cell r="E3" t="str">
            <v>Acquisizione offerte</v>
          </cell>
          <cell r="F3" t="str">
            <v>Aggiudicazione Definitiva</v>
          </cell>
          <cell r="G3" t="str">
            <v>Stipula Contratto</v>
          </cell>
          <cell r="H3" t="str">
            <v>Non pertinente</v>
          </cell>
          <cell r="I3" t="str">
            <v>Non pertinente</v>
          </cell>
        </row>
        <row r="4">
          <cell r="A4" t="str">
            <v>Procedura Negoziata Senza Bando</v>
          </cell>
          <cell r="B4" t="str">
            <v>Individuazione degli Offerenti (Operatori economici)</v>
          </cell>
          <cell r="C4" t="str">
            <v>Invito a presentare le offerte</v>
          </cell>
          <cell r="D4" t="str">
            <v>Acquisizione Offerte</v>
          </cell>
          <cell r="E4" t="str">
            <v>Aggiudicazione Provvisoria</v>
          </cell>
          <cell r="F4" t="str">
            <v>Aggiudicazione Definitiva</v>
          </cell>
          <cell r="G4" t="str">
            <v>Stipula Contratto</v>
          </cell>
          <cell r="H4" t="str">
            <v>Non pertinente</v>
          </cell>
          <cell r="I4" t="str">
            <v>Non pertinente</v>
          </cell>
        </row>
        <row r="5">
          <cell r="A5" t="str">
            <v>Procedura di affidamento diretto per importi inferiori ad € 40.000,00</v>
          </cell>
          <cell r="B5" t="str">
            <v>Acquisizione uno o più preventivi</v>
          </cell>
          <cell r="C5" t="str">
            <v>Adozione provvedimento di affidamento</v>
          </cell>
          <cell r="D5" t="str">
            <v>Stipula contratto</v>
          </cell>
          <cell r="E5" t="str">
            <v>Non pertinente</v>
          </cell>
          <cell r="F5" t="str">
            <v>Non pertinente</v>
          </cell>
          <cell r="G5" t="str">
            <v>Non pertinente</v>
          </cell>
          <cell r="H5" t="str">
            <v>Non pertinente</v>
          </cell>
          <cell r="I5" t="str">
            <v>Non pertinente</v>
          </cell>
        </row>
        <row r="6">
          <cell r="A6" t="str">
            <v>Procedura negoziata semplificata per affidamenti da € 40.000,00 fino alla soglia comunitaria per servizi e forniture e fino ad € 150.000,00 per lavori</v>
          </cell>
          <cell r="B6" t="str">
            <v>Individuazione degli offerenti</v>
          </cell>
          <cell r="C6" t="str">
            <v>Individuazione degli Offerenti (Operatori economici)</v>
          </cell>
          <cell r="D6" t="str">
            <v>Inviato a presentare le Offerte</v>
          </cell>
          <cell r="E6" t="str">
            <v>Acquisizione Offerte</v>
          </cell>
          <cell r="F6" t="str">
            <v>Aggiudicazione (Pubblicazione nominativi affidatari)</v>
          </cell>
          <cell r="G6" t="str">
            <v>Stipula contratto</v>
          </cell>
          <cell r="H6" t="str">
            <v>Non pertinente</v>
          </cell>
          <cell r="I6" t="str">
            <v>Non pertinente</v>
          </cell>
        </row>
        <row r="7">
          <cell r="A7" t="str">
            <v>Amministrazione diretta</v>
          </cell>
          <cell r="B7" t="str">
            <v>Adozione provvedimento di individuazione dei lavori o servizi da svolgere in amministrazione diretta</v>
          </cell>
          <cell r="C7" t="str">
            <v>Convenzione di servizio</v>
          </cell>
          <cell r="D7" t="str">
            <v>Non pertinente</v>
          </cell>
          <cell r="E7" t="str">
            <v>Non pertinente</v>
          </cell>
          <cell r="F7" t="str">
            <v>Non pertinente</v>
          </cell>
          <cell r="G7" t="str">
            <v>Non pertinente</v>
          </cell>
          <cell r="H7" t="str">
            <v>Non pertinente</v>
          </cell>
          <cell r="I7" t="str">
            <v>Non pertinente</v>
          </cell>
        </row>
        <row r="8">
          <cell r="A8" t="str">
            <v>Partenariato pubblico privato</v>
          </cell>
          <cell r="B8" t="str">
            <v>Pubblicazione Bando</v>
          </cell>
          <cell r="C8" t="str">
            <v>Selezione Offerenti</v>
          </cell>
          <cell r="D8" t="str">
            <v>Acquisizione Offerte</v>
          </cell>
          <cell r="E8" t="str">
            <v>Individuazione Offerte (le due migliori)</v>
          </cell>
          <cell r="F8" t="str">
            <v>Negozazione delle Offerte</v>
          </cell>
          <cell r="G8" t="str">
            <v>Aggiudicazione Provvisoria</v>
          </cell>
          <cell r="H8" t="str">
            <v>Aggiudicazione Definitiva</v>
          </cell>
          <cell r="I8" t="str">
            <v>Stipula Contratto</v>
          </cell>
        </row>
        <row r="9">
          <cell r="A9" t="str">
            <v>Affidamento in house</v>
          </cell>
          <cell r="B9" t="str">
            <v>Provvedimento di affidamento in house</v>
          </cell>
          <cell r="C9" t="str">
            <v>Stipula contratto di servizio</v>
          </cell>
          <cell r="D9" t="str">
            <v>Non pertinente</v>
          </cell>
          <cell r="E9" t="str">
            <v>Non pertinente</v>
          </cell>
          <cell r="F9" t="str">
            <v>Non pertinente</v>
          </cell>
          <cell r="G9" t="str">
            <v>Non pertinente</v>
          </cell>
          <cell r="H9" t="str">
            <v>Non pertinente</v>
          </cell>
          <cell r="I9" t="str">
            <v>Non pertinente</v>
          </cell>
        </row>
        <row r="10">
          <cell r="A10" t="str">
            <v>Concessione contributi</v>
          </cell>
          <cell r="B10" t="str">
            <v>Procedura di avvio del regime</v>
          </cell>
          <cell r="C10" t="str">
            <v>Adozione provvedimento di approvazione della procedura di evidenza pubblica</v>
          </cell>
          <cell r="D10" t="str">
            <v>Pubblicazione bando</v>
          </cell>
          <cell r="E10" t="str">
            <v>Acquisizione istanze di contributo</v>
          </cell>
          <cell r="F10" t="str">
            <v>Aggiudicazione provvisoria</v>
          </cell>
          <cell r="G10" t="str">
            <v>Aggiudicazione definitiva</v>
          </cell>
          <cell r="H10" t="str">
            <v>Stipula convenzione o emissione decreto concessione</v>
          </cell>
          <cell r="I10" t="str">
            <v>Non pertinente</v>
          </cell>
        </row>
      </sheetData>
      <sheetData sheetId="5">
        <row r="1">
          <cell r="A1" t="str">
            <v>Codice Indicatore</v>
          </cell>
          <cell r="B1" t="str">
            <v>Descrizione Indicatore</v>
          </cell>
          <cell r="C1" t="str">
            <v>Unita' Di Misura</v>
          </cell>
          <cell r="D1" t="str">
            <v>Descrizione Unita' Di Misura</v>
          </cell>
          <cell r="E1" t="str">
            <v>Destinatari</v>
          </cell>
        </row>
        <row r="2">
          <cell r="A2">
            <v>670</v>
          </cell>
          <cell r="B2" t="str">
            <v>Studi o progettazioni</v>
          </cell>
          <cell r="C2" t="str">
            <v>N</v>
          </cell>
          <cell r="D2" t="str">
            <v>NUMERO</v>
          </cell>
          <cell r="E2" t="str">
            <v>N</v>
          </cell>
        </row>
        <row r="3">
          <cell r="A3">
            <v>672</v>
          </cell>
          <cell r="B3" t="str">
            <v>Capacità di trattamento rifiuti oggetto di intervento</v>
          </cell>
          <cell r="C3" t="str">
            <v>T/A</v>
          </cell>
          <cell r="D3" t="str">
            <v>TONNELLATE ALL'ANNO</v>
          </cell>
          <cell r="E3" t="str">
            <v>N</v>
          </cell>
        </row>
        <row r="4">
          <cell r="A4">
            <v>676</v>
          </cell>
          <cell r="B4" t="str">
            <v>Ampliamento di capacità</v>
          </cell>
          <cell r="C4" t="str">
            <v>MCS</v>
          </cell>
          <cell r="D4" t="str">
            <v>METRI CUBI AL SECONDO</v>
          </cell>
          <cell r="E4" t="str">
            <v>N</v>
          </cell>
        </row>
        <row r="5">
          <cell r="A5">
            <v>768</v>
          </cell>
          <cell r="B5" t="str">
            <v>Capacità trattamento reflui oggetto di intervento</v>
          </cell>
          <cell r="C5" t="str">
            <v>MCS</v>
          </cell>
          <cell r="D5" t="str">
            <v>METRI CUBI AL SECONDO</v>
          </cell>
          <cell r="E5" t="str">
            <v>N</v>
          </cell>
        </row>
        <row r="6">
          <cell r="A6">
            <v>769</v>
          </cell>
          <cell r="B6" t="str">
            <v>Ampliamento di portata</v>
          </cell>
          <cell r="C6" t="str">
            <v>MCS</v>
          </cell>
          <cell r="D6" t="str">
            <v>METRI CUBI AL SECONDO</v>
          </cell>
          <cell r="E6" t="str">
            <v>N</v>
          </cell>
        </row>
        <row r="7">
          <cell r="A7">
            <v>770</v>
          </cell>
          <cell r="B7" t="str">
            <v>Ampliamento di portata media equivalente</v>
          </cell>
          <cell r="C7" t="str">
            <v>MCS</v>
          </cell>
          <cell r="D7" t="str">
            <v>METRI CUBI AL SECONDO</v>
          </cell>
          <cell r="E7" t="str">
            <v>N</v>
          </cell>
        </row>
        <row r="8">
          <cell r="A8">
            <v>772</v>
          </cell>
          <cell r="B8" t="str">
            <v>Ampliamento lunghezza rete</v>
          </cell>
          <cell r="C8" t="str">
            <v>ML</v>
          </cell>
          <cell r="D8" t="str">
            <v>METRI LINEARI</v>
          </cell>
          <cell r="E8" t="str">
            <v>N</v>
          </cell>
        </row>
        <row r="9">
          <cell r="A9">
            <v>773</v>
          </cell>
          <cell r="B9" t="str">
            <v>Antenne o trasmittenti</v>
          </cell>
          <cell r="C9" t="str">
            <v>N</v>
          </cell>
          <cell r="D9" t="str">
            <v>NUMERO</v>
          </cell>
          <cell r="E9" t="str">
            <v>N</v>
          </cell>
        </row>
        <row r="10">
          <cell r="A10">
            <v>774</v>
          </cell>
          <cell r="B10" t="str">
            <v>Capacità dell'impianto oggetto di intervento</v>
          </cell>
          <cell r="C10" t="str">
            <v>MC</v>
          </cell>
          <cell r="D10" t="str">
            <v>METRI CUBI</v>
          </cell>
          <cell r="E10" t="str">
            <v>N</v>
          </cell>
        </row>
        <row r="11">
          <cell r="A11">
            <v>775</v>
          </cell>
          <cell r="B11" t="str">
            <v>Capacità della rete idrica oggetto di intervento</v>
          </cell>
          <cell r="C11" t="str">
            <v>MCS</v>
          </cell>
          <cell r="D11" t="str">
            <v>METRI CUBI AL SECONDO</v>
          </cell>
          <cell r="E11" t="str">
            <v>N</v>
          </cell>
        </row>
        <row r="12">
          <cell r="A12">
            <v>776</v>
          </cell>
          <cell r="B12" t="str">
            <v>Capacità Produttiva</v>
          </cell>
          <cell r="C12" t="str">
            <v>T</v>
          </cell>
          <cell r="D12" t="str">
            <v>TONNELLATE</v>
          </cell>
          <cell r="E12" t="str">
            <v>N</v>
          </cell>
        </row>
        <row r="13">
          <cell r="A13">
            <v>777</v>
          </cell>
          <cell r="B13" t="str">
            <v>Capacità smaltimento rifiuti oggetto di intervento</v>
          </cell>
          <cell r="C13" t="str">
            <v>T/A</v>
          </cell>
          <cell r="D13" t="str">
            <v>TONNELLATE ALL'ANNO</v>
          </cell>
          <cell r="E13" t="str">
            <v>N</v>
          </cell>
        </row>
        <row r="14">
          <cell r="A14">
            <v>778</v>
          </cell>
          <cell r="B14" t="str">
            <v>Estensione dell'intervento in lunghezza (Km)</v>
          </cell>
          <cell r="C14" t="str">
            <v>KM</v>
          </cell>
          <cell r="D14" t="str">
            <v>KILOMETRI</v>
          </cell>
          <cell r="E14" t="str">
            <v>N</v>
          </cell>
        </row>
        <row r="15">
          <cell r="A15">
            <v>779</v>
          </cell>
          <cell r="B15" t="str">
            <v>Estensione dell'intervento in lunghezza (ml)</v>
          </cell>
          <cell r="C15" t="str">
            <v>ML</v>
          </cell>
          <cell r="D15" t="str">
            <v>METRI LINEARI</v>
          </cell>
          <cell r="E15" t="str">
            <v>N</v>
          </cell>
        </row>
        <row r="16">
          <cell r="A16">
            <v>780</v>
          </cell>
          <cell r="B16" t="str">
            <v>Lunghezza dell'impianto</v>
          </cell>
          <cell r="C16" t="str">
            <v>ML</v>
          </cell>
          <cell r="D16" t="str">
            <v>METRI LINEARI</v>
          </cell>
          <cell r="E16" t="str">
            <v>N</v>
          </cell>
        </row>
        <row r="17">
          <cell r="A17">
            <v>781</v>
          </cell>
          <cell r="B17" t="str">
            <v>Lunghezza rete</v>
          </cell>
          <cell r="C17" t="str">
            <v>ML</v>
          </cell>
          <cell r="D17" t="str">
            <v>METRI LINEARI</v>
          </cell>
          <cell r="E17" t="str">
            <v>N</v>
          </cell>
        </row>
        <row r="18">
          <cell r="A18">
            <v>782</v>
          </cell>
          <cell r="B18" t="str">
            <v>Lunghezza rete oggetto di intervento</v>
          </cell>
          <cell r="C18" t="str">
            <v>KM</v>
          </cell>
          <cell r="D18" t="str">
            <v>KILOMETRI</v>
          </cell>
          <cell r="E18" t="str">
            <v>N</v>
          </cell>
        </row>
        <row r="19">
          <cell r="A19">
            <v>783</v>
          </cell>
          <cell r="B19" t="str">
            <v>Portata media equivalente</v>
          </cell>
          <cell r="C19" t="str">
            <v>MCS</v>
          </cell>
          <cell r="D19" t="str">
            <v>METRI CUBI AL SECONDO</v>
          </cell>
          <cell r="E19" t="str">
            <v>N</v>
          </cell>
        </row>
        <row r="20">
          <cell r="A20">
            <v>784</v>
          </cell>
          <cell r="B20" t="str">
            <v>Postazioni di lavoro collegate</v>
          </cell>
          <cell r="C20" t="str">
            <v>N</v>
          </cell>
          <cell r="D20" t="str">
            <v>NUMERO</v>
          </cell>
          <cell r="E20" t="str">
            <v>N</v>
          </cell>
        </row>
        <row r="21">
          <cell r="A21">
            <v>785</v>
          </cell>
          <cell r="B21" t="str">
            <v>Posti letto</v>
          </cell>
          <cell r="C21" t="str">
            <v>N</v>
          </cell>
          <cell r="D21" t="str">
            <v>NUMERO</v>
          </cell>
          <cell r="E21" t="str">
            <v>N</v>
          </cell>
        </row>
        <row r="22">
          <cell r="A22">
            <v>786</v>
          </cell>
          <cell r="B22" t="str">
            <v>Potenza installata oggetto di intervento</v>
          </cell>
          <cell r="C22" t="str">
            <v>KW</v>
          </cell>
          <cell r="D22" t="str">
            <v>KILOWATT</v>
          </cell>
          <cell r="E22" t="str">
            <v>N</v>
          </cell>
        </row>
        <row r="23">
          <cell r="A23">
            <v>787</v>
          </cell>
          <cell r="B23" t="str">
            <v>Punti di accesso alla rete</v>
          </cell>
          <cell r="C23" t="str">
            <v>N</v>
          </cell>
          <cell r="D23" t="str">
            <v>NUMERO</v>
          </cell>
          <cell r="E23" t="str">
            <v>N</v>
          </cell>
        </row>
        <row r="24">
          <cell r="A24">
            <v>788</v>
          </cell>
          <cell r="B24" t="str">
            <v>Punti di telerilevazione</v>
          </cell>
          <cell r="C24" t="str">
            <v>N</v>
          </cell>
          <cell r="D24" t="str">
            <v>NUMERO</v>
          </cell>
          <cell r="E24" t="str">
            <v>N</v>
          </cell>
        </row>
        <row r="25">
          <cell r="A25">
            <v>789</v>
          </cell>
          <cell r="B25" t="str">
            <v>Quota del capitale conferito</v>
          </cell>
          <cell r="C25" t="str">
            <v>TOT%</v>
          </cell>
          <cell r="D25" t="str">
            <v>% sul TOTALE DI RIFERIMENTO</v>
          </cell>
          <cell r="E25" t="str">
            <v>N</v>
          </cell>
        </row>
        <row r="26">
          <cell r="A26">
            <v>790</v>
          </cell>
          <cell r="B26" t="str">
            <v>Quota di partecipazione acquisita</v>
          </cell>
          <cell r="C26" t="str">
            <v>TOT%</v>
          </cell>
          <cell r="D26" t="str">
            <v>% sul TOTALE DI RIFERIMENTO</v>
          </cell>
          <cell r="E26" t="str">
            <v>N</v>
          </cell>
        </row>
        <row r="27">
          <cell r="A27">
            <v>791</v>
          </cell>
          <cell r="B27" t="str">
            <v>Superficie oggetto di intervento (mq)</v>
          </cell>
          <cell r="C27" t="str">
            <v>MQ</v>
          </cell>
          <cell r="D27" t="str">
            <v>METRI QUADRATI</v>
          </cell>
          <cell r="E27" t="str">
            <v>N</v>
          </cell>
        </row>
        <row r="28">
          <cell r="A28">
            <v>792</v>
          </cell>
          <cell r="B28" t="str">
            <v>Superficie coperta dal segnale (mq)</v>
          </cell>
          <cell r="C28" t="str">
            <v>MQ</v>
          </cell>
          <cell r="D28" t="str">
            <v>METRI QUADRATI</v>
          </cell>
          <cell r="E28" t="str">
            <v>N</v>
          </cell>
        </row>
        <row r="29">
          <cell r="A29">
            <v>793</v>
          </cell>
          <cell r="B29" t="str">
            <v>Superficie opere e/o impianti realizzati</v>
          </cell>
          <cell r="C29" t="str">
            <v>MQ</v>
          </cell>
          <cell r="D29" t="str">
            <v>METRI QUADRATI</v>
          </cell>
          <cell r="E29" t="str">
            <v>N</v>
          </cell>
        </row>
        <row r="30">
          <cell r="A30">
            <v>794</v>
          </cell>
          <cell r="B30" t="str">
            <v>Unità di beni acquistati</v>
          </cell>
          <cell r="C30" t="str">
            <v>N</v>
          </cell>
          <cell r="D30" t="str">
            <v>NUMERO</v>
          </cell>
          <cell r="E30" t="str">
            <v>N</v>
          </cell>
        </row>
        <row r="31">
          <cell r="A31">
            <v>795</v>
          </cell>
          <cell r="B31" t="str">
            <v>Volume oggetto di intervento</v>
          </cell>
          <cell r="C31" t="str">
            <v>MC</v>
          </cell>
          <cell r="D31" t="str">
            <v>METRI CUBI</v>
          </cell>
          <cell r="E31" t="str">
            <v>N</v>
          </cell>
        </row>
        <row r="32">
          <cell r="A32">
            <v>796</v>
          </cell>
          <cell r="B32" t="str">
            <v>Destinatari</v>
          </cell>
          <cell r="C32" t="str">
            <v>N</v>
          </cell>
          <cell r="D32" t="str">
            <v>NUMERO</v>
          </cell>
          <cell r="E32" t="str">
            <v>S</v>
          </cell>
        </row>
        <row r="33">
          <cell r="A33">
            <v>797</v>
          </cell>
          <cell r="B33" t="str">
            <v>Durata in ore</v>
          </cell>
          <cell r="C33" t="str">
            <v>N</v>
          </cell>
          <cell r="D33" t="str">
            <v>NUMERO</v>
          </cell>
          <cell r="E33" t="str">
            <v>N</v>
          </cell>
        </row>
        <row r="34">
          <cell r="A34">
            <v>798</v>
          </cell>
          <cell r="B34" t="str">
            <v>Giornate/uomo prestate</v>
          </cell>
          <cell r="C34" t="str">
            <v>N</v>
          </cell>
          <cell r="D34" t="str">
            <v>NUMERO</v>
          </cell>
          <cell r="E34" t="str">
            <v>N</v>
          </cell>
        </row>
        <row r="35">
          <cell r="A35">
            <v>799</v>
          </cell>
          <cell r="B35" t="str">
            <v>Imprese beneficiate</v>
          </cell>
          <cell r="C35" t="str">
            <v>N</v>
          </cell>
          <cell r="D35" t="str">
            <v>NUMERO</v>
          </cell>
          <cell r="E35" t="str">
            <v>N</v>
          </cell>
        </row>
        <row r="36">
          <cell r="A36">
            <v>800</v>
          </cell>
          <cell r="B36" t="str">
            <v>Persone beneficiate</v>
          </cell>
          <cell r="C36" t="str">
            <v>N</v>
          </cell>
          <cell r="D36" t="str">
            <v>NUMERO</v>
          </cell>
          <cell r="E36" t="str">
            <v>N</v>
          </cell>
        </row>
        <row r="37">
          <cell r="A37">
            <v>801</v>
          </cell>
          <cell r="B37" t="str">
            <v>Capacità impianti/sistemi di raccolta oggetto di intervento</v>
          </cell>
          <cell r="C37" t="str">
            <v>T/A</v>
          </cell>
          <cell r="D37" t="str">
            <v>TONNELLATE ALL'ANNO</v>
          </cell>
          <cell r="E37" t="str">
            <v>N</v>
          </cell>
        </row>
        <row r="38">
          <cell r="A38">
            <v>802</v>
          </cell>
          <cell r="B38" t="str">
            <v>SAU - Superficie Agricola Utilizzata</v>
          </cell>
          <cell r="C38" t="str">
            <v>HA</v>
          </cell>
          <cell r="D38" t="str">
            <v>ETTARI</v>
          </cell>
          <cell r="E38" t="str">
            <v>N</v>
          </cell>
        </row>
        <row r="39">
          <cell r="A39">
            <v>803</v>
          </cell>
          <cell r="B39" t="str">
            <v>Superficie oggetto di intervento (Ha)</v>
          </cell>
          <cell r="C39" t="str">
            <v>HA</v>
          </cell>
          <cell r="D39" t="str">
            <v>ETTARI</v>
          </cell>
          <cell r="E39" t="str">
            <v>N</v>
          </cell>
        </row>
        <row r="40">
          <cell r="A40">
            <v>804</v>
          </cell>
          <cell r="B40" t="str">
            <v>Riduzione nei consumi energetici</v>
          </cell>
          <cell r="C40" t="str">
            <v>TEP</v>
          </cell>
          <cell r="D40" t="str">
            <v>TONNELLATE EQUIV. DI PETROLIO</v>
          </cell>
          <cell r="E40" t="str">
            <v>N</v>
          </cell>
        </row>
        <row r="41">
          <cell r="A41">
            <v>805</v>
          </cell>
          <cell r="B41" t="str">
            <v>Stazza lorda interessata dall'intervento</v>
          </cell>
          <cell r="C41" t="str">
            <v>GT</v>
          </cell>
          <cell r="D41" t="str">
            <v>GIGA TONNELLATE</v>
          </cell>
          <cell r="E41" t="str">
            <v>N</v>
          </cell>
        </row>
        <row r="42">
          <cell r="A42">
            <v>2281</v>
          </cell>
          <cell r="B42" t="str">
            <v>Non Richiesto</v>
          </cell>
          <cell r="C42" t="str">
            <v>NA</v>
          </cell>
          <cell r="D42" t="str">
            <v>Non applicabile</v>
          </cell>
          <cell r="E42" t="str">
            <v>N</v>
          </cell>
        </row>
        <row r="43">
          <cell r="A43">
            <v>2806</v>
          </cell>
          <cell r="B43" t="str">
            <v>Numero di progetti (Società dell¿Informazione)</v>
          </cell>
          <cell r="C43" t="str">
            <v>N</v>
          </cell>
          <cell r="D43" t="str">
            <v>NUMERO</v>
          </cell>
          <cell r="E43" t="str">
            <v>N</v>
          </cell>
        </row>
        <row r="44">
          <cell r="A44">
            <v>2807</v>
          </cell>
          <cell r="B44" t="str">
            <v>Numero di progetti (Turismo)</v>
          </cell>
          <cell r="C44" t="str">
            <v>N</v>
          </cell>
          <cell r="D44" t="str">
            <v>NUMERO</v>
          </cell>
          <cell r="E44" t="str">
            <v>N</v>
          </cell>
        </row>
        <row r="45">
          <cell r="A45">
            <v>2808</v>
          </cell>
          <cell r="B45" t="str">
            <v>Numero di allievi beneficiari (Istruzione)</v>
          </cell>
          <cell r="C45" t="str">
            <v>N</v>
          </cell>
          <cell r="D45" t="str">
            <v>NUMERO</v>
          </cell>
          <cell r="E45" t="str">
            <v>N</v>
          </cell>
        </row>
        <row r="46">
          <cell r="A46">
            <v>2809</v>
          </cell>
          <cell r="B46" t="str">
            <v>Numero di progetti che assicurano sostenibilità</v>
          </cell>
          <cell r="C46" t="str">
            <v>N</v>
          </cell>
          <cell r="D46" t="str">
            <v>NUMERO</v>
          </cell>
          <cell r="E46" t="str">
            <v>N</v>
          </cell>
        </row>
        <row r="47">
          <cell r="A47">
            <v>2810</v>
          </cell>
          <cell r="B47" t="str">
            <v>Numero di progetti volti a promuovere le imprese</v>
          </cell>
          <cell r="C47" t="str">
            <v>N</v>
          </cell>
          <cell r="D47" t="str">
            <v>NUMERO</v>
          </cell>
          <cell r="E47" t="str">
            <v>N</v>
          </cell>
        </row>
        <row r="48">
          <cell r="A48">
            <v>2811</v>
          </cell>
          <cell r="B48" t="str">
            <v>progetti  servizi per la promozione delle pari opportunità</v>
          </cell>
          <cell r="C48" t="str">
            <v>N</v>
          </cell>
          <cell r="D48" t="str">
            <v>NUMERO</v>
          </cell>
          <cell r="E48" t="str">
            <v>N</v>
          </cell>
        </row>
        <row r="49">
          <cell r="A49">
            <v>2812</v>
          </cell>
          <cell r="B49" t="str">
            <v>Numero di posti di lavoro creati</v>
          </cell>
          <cell r="C49" t="str">
            <v>N</v>
          </cell>
          <cell r="D49" t="str">
            <v>NUMERO</v>
          </cell>
          <cell r="E49" t="str">
            <v>N</v>
          </cell>
        </row>
        <row r="50">
          <cell r="A50">
            <v>2813</v>
          </cell>
          <cell r="B50" t="str">
            <v>Numero di posti di lavoro creati per uomini</v>
          </cell>
          <cell r="C50" t="str">
            <v>N</v>
          </cell>
          <cell r="D50" t="str">
            <v>NUMERO</v>
          </cell>
          <cell r="E50" t="str">
            <v>N</v>
          </cell>
        </row>
        <row r="51">
          <cell r="A51">
            <v>2814</v>
          </cell>
          <cell r="B51" t="str">
            <v>Numero di posti di lavoro creati per donne</v>
          </cell>
          <cell r="C51" t="str">
            <v>N</v>
          </cell>
          <cell r="D51" t="str">
            <v>NUMERO</v>
          </cell>
          <cell r="E51" t="str">
            <v>N</v>
          </cell>
        </row>
        <row r="52">
          <cell r="A52">
            <v>3887</v>
          </cell>
          <cell r="B52" t="str">
            <v>(4) Numero di Progetti R&amp;S</v>
          </cell>
          <cell r="C52" t="str">
            <v>N</v>
          </cell>
          <cell r="D52" t="str">
            <v>NUMERO</v>
          </cell>
          <cell r="E52" t="str">
            <v>N</v>
          </cell>
        </row>
        <row r="53">
          <cell r="A53">
            <v>3888</v>
          </cell>
          <cell r="B53" t="str">
            <v>(5) Numero di progetti di cooperazione tra imprese-istituti</v>
          </cell>
          <cell r="C53" t="str">
            <v>N</v>
          </cell>
          <cell r="D53" t="str">
            <v>NUMERO</v>
          </cell>
          <cell r="E53" t="str">
            <v>N</v>
          </cell>
        </row>
        <row r="54">
          <cell r="A54">
            <v>3889</v>
          </cell>
          <cell r="B54" t="str">
            <v>(7) Numero di Progetti (aiuti agli investimenti delle PMI)</v>
          </cell>
          <cell r="C54" t="str">
            <v>N</v>
          </cell>
          <cell r="D54" t="str">
            <v>NUMERO</v>
          </cell>
          <cell r="E54" t="str">
            <v>N</v>
          </cell>
        </row>
        <row r="55">
          <cell r="A55">
            <v>3890</v>
          </cell>
          <cell r="B55" t="str">
            <v>(24) Capacità addizionale istallata per la produzione di ene</v>
          </cell>
          <cell r="C55" t="str">
            <v>MW</v>
          </cell>
          <cell r="D55" t="str">
            <v>MEGAWATT</v>
          </cell>
          <cell r="E55" t="str">
            <v>N</v>
          </cell>
        </row>
        <row r="56">
          <cell r="A56">
            <v>3891</v>
          </cell>
          <cell r="B56" t="str">
            <v>(39) Numero di progetti che assicurano sostenibilità e aumen</v>
          </cell>
          <cell r="C56" t="str">
            <v>N</v>
          </cell>
          <cell r="D56" t="str">
            <v>NUMERO</v>
          </cell>
          <cell r="E56" t="str">
            <v>N</v>
          </cell>
        </row>
        <row r="57">
          <cell r="A57">
            <v>3892</v>
          </cell>
          <cell r="B57" t="str">
            <v>(31) Numero di Progetti (prevenzione dei rischi)</v>
          </cell>
          <cell r="C57" t="str">
            <v>N</v>
          </cell>
          <cell r="D57" t="str">
            <v>NUMERO</v>
          </cell>
          <cell r="E57" t="str">
            <v>N</v>
          </cell>
        </row>
        <row r="58">
          <cell r="A58">
            <v>3893</v>
          </cell>
          <cell r="B58" t="str">
            <v>(8) Numero di nuove imprese assistite (a due anni dallo star</v>
          </cell>
          <cell r="C58" t="str">
            <v>N</v>
          </cell>
          <cell r="D58" t="str">
            <v>NUMERO</v>
          </cell>
          <cell r="E58" t="str">
            <v>N</v>
          </cell>
        </row>
        <row r="59">
          <cell r="A59">
            <v>3894</v>
          </cell>
          <cell r="B59" t="str">
            <v>(12) Poppolazione aggiuntiva raggiunta dalla banda larga</v>
          </cell>
          <cell r="C59" t="str">
            <v>N</v>
          </cell>
          <cell r="D59" t="str">
            <v>NUMERO</v>
          </cell>
          <cell r="E59" t="str">
            <v>N</v>
          </cell>
        </row>
        <row r="60">
          <cell r="A60">
            <v>3895</v>
          </cell>
          <cell r="B60" t="str">
            <v>(35) Posti di lavoro creati nel settore turismo</v>
          </cell>
          <cell r="C60" t="str">
            <v>N</v>
          </cell>
          <cell r="D60" t="str">
            <v>NUMERO</v>
          </cell>
          <cell r="E60" t="str">
            <v>N</v>
          </cell>
        </row>
        <row r="61">
          <cell r="A61">
            <v>682</v>
          </cell>
          <cell r="B61" t="str">
            <v>Giornate/uomo complessivamente attivate</v>
          </cell>
          <cell r="C61" t="str">
            <v>N</v>
          </cell>
          <cell r="D61" t="str">
            <v>NUMERO</v>
          </cell>
          <cell r="E61" t="str">
            <v>N</v>
          </cell>
        </row>
        <row r="62">
          <cell r="A62">
            <v>689</v>
          </cell>
          <cell r="B62" t="str">
            <v>Giornate/uomo attivate fase di cantiere</v>
          </cell>
          <cell r="C62" t="str">
            <v>N</v>
          </cell>
          <cell r="D62" t="str">
            <v>NUMERO</v>
          </cell>
          <cell r="E62" t="str">
            <v>N</v>
          </cell>
        </row>
        <row r="63">
          <cell r="A63">
            <v>766</v>
          </cell>
          <cell r="B63" t="str">
            <v>Giornate/uomo necessarie alla messa in opera</v>
          </cell>
          <cell r="C63" t="str">
            <v>N</v>
          </cell>
          <cell r="D63" t="str">
            <v>NUMERO</v>
          </cell>
          <cell r="E63" t="str">
            <v>N</v>
          </cell>
        </row>
        <row r="64">
          <cell r="A64">
            <v>767</v>
          </cell>
          <cell r="B64" t="str">
            <v>Occupazione creata</v>
          </cell>
          <cell r="C64" t="str">
            <v>N</v>
          </cell>
          <cell r="D64" t="str">
            <v>NUMERO</v>
          </cell>
          <cell r="E64" t="str">
            <v>N</v>
          </cell>
        </row>
        <row r="65">
          <cell r="A65">
            <v>771</v>
          </cell>
          <cell r="B65" t="str">
            <v>Giornate/uomo per la realizzazione dello studio o progetto</v>
          </cell>
          <cell r="C65" t="str">
            <v>N</v>
          </cell>
          <cell r="D65" t="str">
            <v>NUMERO</v>
          </cell>
          <cell r="E65" t="str">
            <v>N</v>
          </cell>
        </row>
        <row r="66">
          <cell r="A66">
            <v>2379</v>
          </cell>
          <cell r="B66" t="str">
            <v>Non Richiesto</v>
          </cell>
          <cell r="C66" t="str">
            <v>N</v>
          </cell>
          <cell r="D66" t="str">
            <v>NUMERO</v>
          </cell>
          <cell r="E66" t="str">
            <v>N</v>
          </cell>
        </row>
      </sheetData>
      <sheetData sheetId="6">
        <row r="2">
          <cell r="A2">
            <v>2000</v>
          </cell>
          <cell r="B2" t="str">
            <v>Gennaio</v>
          </cell>
          <cell r="C2">
            <v>1</v>
          </cell>
        </row>
        <row r="3">
          <cell r="A3">
            <v>2001</v>
          </cell>
          <cell r="B3" t="str">
            <v>Febbraio</v>
          </cell>
          <cell r="C3">
            <v>2</v>
          </cell>
        </row>
        <row r="4">
          <cell r="A4">
            <v>2002</v>
          </cell>
          <cell r="B4" t="str">
            <v>Marzo</v>
          </cell>
          <cell r="C4">
            <v>3</v>
          </cell>
        </row>
        <row r="5">
          <cell r="A5">
            <v>2003</v>
          </cell>
          <cell r="B5" t="str">
            <v>Aprile</v>
          </cell>
          <cell r="C5">
            <v>4</v>
          </cell>
        </row>
        <row r="6">
          <cell r="A6">
            <v>2004</v>
          </cell>
          <cell r="B6" t="str">
            <v>Maggio</v>
          </cell>
          <cell r="C6">
            <v>5</v>
          </cell>
        </row>
        <row r="7">
          <cell r="A7">
            <v>2005</v>
          </cell>
          <cell r="B7" t="str">
            <v>Giugno</v>
          </cell>
          <cell r="C7">
            <v>6</v>
          </cell>
        </row>
        <row r="8">
          <cell r="A8">
            <v>2006</v>
          </cell>
          <cell r="B8" t="str">
            <v>Luglio</v>
          </cell>
          <cell r="C8">
            <v>7</v>
          </cell>
        </row>
        <row r="9">
          <cell r="A9">
            <v>2007</v>
          </cell>
          <cell r="B9" t="str">
            <v>Agosto</v>
          </cell>
          <cell r="C9">
            <v>8</v>
          </cell>
        </row>
        <row r="10">
          <cell r="A10">
            <v>2008</v>
          </cell>
          <cell r="B10" t="str">
            <v>Settembre</v>
          </cell>
          <cell r="C10">
            <v>9</v>
          </cell>
        </row>
        <row r="11">
          <cell r="A11">
            <v>2009</v>
          </cell>
          <cell r="B11" t="str">
            <v>Ottobre</v>
          </cell>
          <cell r="C11">
            <v>10</v>
          </cell>
        </row>
        <row r="12">
          <cell r="A12">
            <v>2010</v>
          </cell>
          <cell r="B12" t="str">
            <v>Novembre</v>
          </cell>
          <cell r="C12">
            <v>11</v>
          </cell>
        </row>
        <row r="13">
          <cell r="A13">
            <v>2011</v>
          </cell>
          <cell r="B13" t="str">
            <v>Dicembre</v>
          </cell>
          <cell r="C13">
            <v>12</v>
          </cell>
        </row>
        <row r="14">
          <cell r="A14">
            <v>2012</v>
          </cell>
          <cell r="C14">
            <v>13</v>
          </cell>
        </row>
        <row r="15">
          <cell r="A15">
            <v>2013</v>
          </cell>
          <cell r="C15">
            <v>14</v>
          </cell>
        </row>
        <row r="16">
          <cell r="A16">
            <v>2014</v>
          </cell>
          <cell r="C16">
            <v>15</v>
          </cell>
        </row>
        <row r="17">
          <cell r="A17">
            <v>2015</v>
          </cell>
          <cell r="C17">
            <v>16</v>
          </cell>
        </row>
        <row r="18">
          <cell r="A18">
            <v>2016</v>
          </cell>
          <cell r="C18">
            <v>17</v>
          </cell>
        </row>
        <row r="19">
          <cell r="A19">
            <v>2017</v>
          </cell>
          <cell r="C19">
            <v>18</v>
          </cell>
        </row>
        <row r="20">
          <cell r="A20">
            <v>2018</v>
          </cell>
          <cell r="C20">
            <v>19</v>
          </cell>
        </row>
        <row r="21">
          <cell r="A21">
            <v>2019</v>
          </cell>
          <cell r="C21">
            <v>20</v>
          </cell>
        </row>
        <row r="22">
          <cell r="A22">
            <v>2020</v>
          </cell>
          <cell r="C22">
            <v>21</v>
          </cell>
        </row>
        <row r="23">
          <cell r="A23">
            <v>2021</v>
          </cell>
          <cell r="C23">
            <v>22</v>
          </cell>
        </row>
        <row r="24">
          <cell r="A24">
            <v>2022</v>
          </cell>
          <cell r="C24">
            <v>23</v>
          </cell>
        </row>
        <row r="25">
          <cell r="C25">
            <v>24</v>
          </cell>
        </row>
        <row r="26">
          <cell r="C26">
            <v>25</v>
          </cell>
        </row>
        <row r="27">
          <cell r="C27">
            <v>26</v>
          </cell>
        </row>
        <row r="28">
          <cell r="C28">
            <v>27</v>
          </cell>
        </row>
        <row r="29">
          <cell r="C29">
            <v>28</v>
          </cell>
        </row>
        <row r="30">
          <cell r="C30">
            <v>29</v>
          </cell>
        </row>
        <row r="31">
          <cell r="C31">
            <v>30</v>
          </cell>
        </row>
        <row r="32">
          <cell r="C32">
            <v>31</v>
          </cell>
        </row>
      </sheetData>
      <sheetData sheetId="7">
        <row r="1">
          <cell r="A1">
            <v>1</v>
          </cell>
          <cell r="B1">
            <v>2</v>
          </cell>
          <cell r="C1">
            <v>3</v>
          </cell>
          <cell r="D1">
            <v>4</v>
          </cell>
          <cell r="E1">
            <v>5</v>
          </cell>
          <cell r="F1">
            <v>6</v>
          </cell>
          <cell r="G1">
            <v>7</v>
          </cell>
          <cell r="H1">
            <v>8</v>
          </cell>
          <cell r="I1">
            <v>9</v>
          </cell>
          <cell r="J1">
            <v>10</v>
          </cell>
          <cell r="K1">
            <v>11</v>
          </cell>
        </row>
        <row r="2">
          <cell r="A2" t="str">
            <v>Acquisto_di_beni</v>
          </cell>
          <cell r="B2" t="str">
            <v>Progettazione e consulenze</v>
          </cell>
          <cell r="C2" t="str">
            <v>Valore dei beni</v>
          </cell>
          <cell r="D2" t="str">
            <v>Messa in opera beni</v>
          </cell>
          <cell r="E2" t="str">
            <v>Valore del servizio</v>
          </cell>
          <cell r="F2" t="str">
            <v>Spese generali e accessorie</v>
          </cell>
          <cell r="G2" t="str">
            <v>Diffusione (trasferte, pubblicità, seminari, ecc.)</v>
          </cell>
          <cell r="H2" t="str">
            <v>Economie da SGP</v>
          </cell>
          <cell r="I2" t="str">
            <v>Imprevisti</v>
          </cell>
          <cell r="J2" t="str">
            <v>IVA</v>
          </cell>
          <cell r="K2" t="str">
            <v>Spese generali e accessorie</v>
          </cell>
        </row>
        <row r="3">
          <cell r="A3" t="str">
            <v>Realizzazione_e_Acquisto_di_servizi</v>
          </cell>
          <cell r="B3" t="str">
            <v>Progettazione e consulenze</v>
          </cell>
          <cell r="C3" t="str">
            <v>Valore dei beni</v>
          </cell>
          <cell r="D3" t="str">
            <v>Messa in opera beni</v>
          </cell>
          <cell r="E3" t="str">
            <v>Valore del servizio</v>
          </cell>
          <cell r="F3" t="str">
            <v>Spese generali e accessorie</v>
          </cell>
          <cell r="G3" t="str">
            <v>Diffusione (trasferte, pubblicità, seminari, ecc.)</v>
          </cell>
          <cell r="H3" t="str">
            <v>Economie da SGP</v>
          </cell>
          <cell r="I3" t="str">
            <v>Imprevisti</v>
          </cell>
          <cell r="J3" t="str">
            <v>IVA</v>
          </cell>
          <cell r="K3" t="str">
            <v>Spese generali e accessorie</v>
          </cell>
        </row>
        <row r="4">
          <cell r="A4" t="str">
            <v>Realizzazione_di_lavori_pubblici</v>
          </cell>
          <cell r="B4" t="str">
            <v>Progettazione e studi (incluse spese tecniche)</v>
          </cell>
          <cell r="C4" t="str">
            <v>Acquisizione aree o immobili</v>
          </cell>
          <cell r="D4" t="str">
            <v>Lavori realizzati in affidamento</v>
          </cell>
          <cell r="E4" t="str">
            <v>Lavori realizzati in economia</v>
          </cell>
          <cell r="F4" t="str">
            <v>Servizi di consulenza non imputabili a progettazioni e studi</v>
          </cell>
          <cell r="G4" t="str">
            <v>Imprevisti</v>
          </cell>
          <cell r="H4" t="str">
            <v>IVA</v>
          </cell>
          <cell r="I4" t="str">
            <v>Altro</v>
          </cell>
          <cell r="J4" t="str">
            <v>Economie da SGP</v>
          </cell>
          <cell r="K4" t="str">
            <v>Voce di spesa non prevista</v>
          </cell>
        </row>
        <row r="5">
          <cell r="A5" t="str">
            <v>Concessione_di_aiuti_a_soggetti_diversi_da_unità_produttive</v>
          </cell>
          <cell r="B5" t="str">
            <v>Progettazione e studi</v>
          </cell>
          <cell r="C5" t="str">
            <v>Suolo aziendale</v>
          </cell>
          <cell r="D5" t="str">
            <v>Opere murarie</v>
          </cell>
          <cell r="E5" t="str">
            <v>Macchinari impianti, attrezzature e altre forniture</v>
          </cell>
          <cell r="F5" t="str">
            <v>Servizi di consulenza non imputabili a progettazioni e studi</v>
          </cell>
          <cell r="G5" t="str">
            <v>Formazione</v>
          </cell>
          <cell r="H5" t="str">
            <v>Altro (compreso personale e spese generali)</v>
          </cell>
          <cell r="I5" t="str">
            <v>Economie da SGP</v>
          </cell>
          <cell r="J5" t="str">
            <v>Voce di spesa non prevista</v>
          </cell>
          <cell r="K5" t="str">
            <v>Voce di spesa non prevista</v>
          </cell>
        </row>
        <row r="6">
          <cell r="A6" t="str">
            <v>Concessione_di_incentivi_ad_unità_produttive</v>
          </cell>
          <cell r="B6" t="str">
            <v>Progettazione e studi</v>
          </cell>
          <cell r="C6" t="str">
            <v>Suolo aziendale</v>
          </cell>
          <cell r="D6" t="str">
            <v>Opere murarie</v>
          </cell>
          <cell r="E6" t="str">
            <v>Macchinari impianti, attrezzature e altre forniture</v>
          </cell>
          <cell r="F6" t="str">
            <v>Servizi di consulenza non imputabili a progettazioni e studi</v>
          </cell>
          <cell r="G6" t="str">
            <v>Formazione</v>
          </cell>
          <cell r="H6" t="str">
            <v>Altro (compreso personale e spese generali)</v>
          </cell>
          <cell r="I6" t="str">
            <v>Economie da SGP</v>
          </cell>
          <cell r="J6" t="str">
            <v>Voce di spesa non prevista</v>
          </cell>
          <cell r="K6" t="str">
            <v>Voce di spesa non prevista</v>
          </cell>
        </row>
        <row r="7">
          <cell r="A7" t="str">
            <v>Acquisto_di_partecipazioni_Azionarie_e_conferimenti_di_capitale</v>
          </cell>
          <cell r="B7" t="str">
            <v>Progettazione e studi</v>
          </cell>
          <cell r="C7" t="str">
            <v>Suolo aziendale</v>
          </cell>
          <cell r="D7" t="str">
            <v>Opere murarie</v>
          </cell>
          <cell r="E7" t="str">
            <v>Macchinari impianti, attrezzature e altre forniture</v>
          </cell>
          <cell r="F7" t="str">
            <v>Servizi di consulenza non imputabili a progettazioni e studi</v>
          </cell>
          <cell r="G7" t="str">
            <v>Formazione</v>
          </cell>
          <cell r="H7" t="str">
            <v>Altro (compreso personale e spese generali)</v>
          </cell>
          <cell r="I7" t="str">
            <v>Economie da SGP</v>
          </cell>
          <cell r="J7" t="str">
            <v>Voce di spesa non prevista</v>
          </cell>
          <cell r="K7" t="str">
            <v>Voce di spesa non prevista</v>
          </cell>
        </row>
        <row r="8">
          <cell r="A8" t="str">
            <v>Attività_formative</v>
          </cell>
          <cell r="B8" t="str">
            <v>Progettazione e consulenze</v>
          </cell>
          <cell r="C8" t="str">
            <v>Diffusione (trasferte, seminari, ecc.)</v>
          </cell>
          <cell r="D8" t="str">
            <v>Spese generali e accessorie</v>
          </cell>
          <cell r="E8" t="str">
            <v>Valore del servizio</v>
          </cell>
          <cell r="F8" t="str">
            <v>Messa in opera beni</v>
          </cell>
          <cell r="G8" t="str">
            <v>Valore dei beni</v>
          </cell>
          <cell r="H8" t="str">
            <v>Economie da SGP</v>
          </cell>
          <cell r="I8" t="str">
            <v>Formazione</v>
          </cell>
          <cell r="J8" t="str">
            <v>Voce di spesa non prevista</v>
          </cell>
          <cell r="K8" t="str">
            <v>Voce di spesa non prevista</v>
          </cell>
        </row>
      </sheetData>
      <sheetData sheetId="8">
        <row r="1">
          <cell r="A1" t="str">
            <v>DIREZIONE GENERALE</v>
          </cell>
          <cell r="B1" t="str">
            <v>RESPONSABILE ACCORDO</v>
          </cell>
        </row>
        <row r="2">
          <cell r="A2" t="str">
            <v>STRUTTURA DI MISSIONE APT (DPCM 1/6/2014)</v>
          </cell>
          <cell r="B2" t="str">
            <v>Giampiero Marchesi</v>
          </cell>
        </row>
        <row r="3">
          <cell r="A3" t="str">
            <v>REGIONE ABRUZZO</v>
          </cell>
          <cell r="B3" t="str">
            <v>Luciano D'Alfonso</v>
          </cell>
        </row>
        <row r="4">
          <cell r="A4" t="str">
            <v>COMUNE DE L'AQUILA</v>
          </cell>
          <cell r="B4" t="str">
            <v>Pierluigi Biondi</v>
          </cell>
        </row>
        <row r="5">
          <cell r="A5" t="str">
            <v>UNIVERSITA' DE L'AQUILA</v>
          </cell>
        </row>
        <row r="6">
          <cell r="A6" t="str">
            <v>ISTITUTO NAZIONALE DI FISICA NUCLEARE</v>
          </cell>
        </row>
        <row r="7">
          <cell r="A7" t="str">
            <v>MINISTRO DELLO SVILUPPO ECONOMICO</v>
          </cell>
        </row>
      </sheetData>
      <sheetData sheetId="9">
        <row r="1">
          <cell r="A1">
            <v>1</v>
          </cell>
          <cell r="B1">
            <v>2</v>
          </cell>
          <cell r="C1">
            <v>3</v>
          </cell>
          <cell r="D1">
            <v>4</v>
          </cell>
          <cell r="E1">
            <v>5</v>
          </cell>
          <cell r="F1">
            <v>6</v>
          </cell>
          <cell r="G1">
            <v>7</v>
          </cell>
          <cell r="H1">
            <v>8</v>
          </cell>
          <cell r="I1">
            <v>9</v>
          </cell>
        </row>
        <row r="2">
          <cell r="A2" t="str">
            <v>ACQUISTO_DI_BENI</v>
          </cell>
          <cell r="B2" t="str">
            <v> Definizione e stipula contratto</v>
          </cell>
          <cell r="C2" t="str">
            <v>Esecuzione Fornitura</v>
          </cell>
          <cell r="D2" t="str">
            <v>Verifiche e controlli</v>
          </cell>
          <cell r="E2" t="str">
            <v>Non pertinente</v>
          </cell>
          <cell r="F2" t="str">
            <v>Non pertinente</v>
          </cell>
          <cell r="G2" t="str">
            <v>Non pertinente</v>
          </cell>
          <cell r="H2" t="str">
            <v>Non pertinente</v>
          </cell>
          <cell r="I2" t="str">
            <v>Non pertinente</v>
          </cell>
        </row>
        <row r="3">
          <cell r="A3" t="str">
            <v>REALIZZAZIONE_E_ACQUISTO_DI_SERVIZI</v>
          </cell>
          <cell r="B3" t="str">
            <v> Definizione e stipula contratto</v>
          </cell>
          <cell r="C3" t="str">
            <v>Esecuzione Fornitura</v>
          </cell>
          <cell r="D3" t="str">
            <v>Verifiche e controlli</v>
          </cell>
          <cell r="E3" t="str">
            <v>Non pertinente</v>
          </cell>
          <cell r="F3" t="str">
            <v>Non pertinente</v>
          </cell>
          <cell r="G3" t="str">
            <v>Non pertinente</v>
          </cell>
          <cell r="H3" t="str">
            <v>Non pertinente</v>
          </cell>
          <cell r="I3" t="str">
            <v>Non pertinente</v>
          </cell>
        </row>
        <row r="4">
          <cell r="A4" t="str">
            <v>REALIZZAZIONE_DI_LAVORI_PUBBLICI</v>
          </cell>
          <cell r="B4" t="str">
            <v>Studio di fattibilità</v>
          </cell>
          <cell r="C4" t="str">
            <v> Progettazione Preliminare</v>
          </cell>
          <cell r="D4" t="str">
            <v> Progettazione Definitiva</v>
          </cell>
          <cell r="E4" t="str">
            <v> Progettazione Esecutiva</v>
          </cell>
          <cell r="F4" t="str">
            <v> Esecuzione Lavori</v>
          </cell>
          <cell r="G4" t="str">
            <v> Collaudo</v>
          </cell>
          <cell r="H4" t="str">
            <v> Chiusura Intervento</v>
          </cell>
          <cell r="I4" t="str">
            <v> Funzionalità</v>
          </cell>
        </row>
        <row r="5">
          <cell r="A5" t="str">
            <v>CONCESSIONE_DI_AIUTI_A_SOGGETTI_DIVERSI_DA_UNITà_PRODUTTIVE</v>
          </cell>
          <cell r="B5" t="str">
            <v>Concessione finanziamento</v>
          </cell>
          <cell r="C5" t="str">
            <v> Esecuzione investimenti</v>
          </cell>
          <cell r="D5" t="str">
            <v> Chiusura intervento</v>
          </cell>
          <cell r="E5" t="str">
            <v>Non pertinente</v>
          </cell>
          <cell r="F5" t="str">
            <v>Non pertinente</v>
          </cell>
          <cell r="G5" t="str">
            <v>Non pertinente</v>
          </cell>
          <cell r="H5" t="str">
            <v>Non pertinente</v>
          </cell>
          <cell r="I5" t="str">
            <v>Non pertinente</v>
          </cell>
        </row>
        <row r="6">
          <cell r="A6" t="str">
            <v>CONCESSIONE_DI_INCENTIVI_AD_UNITà_PRODUTTIVE</v>
          </cell>
          <cell r="B6" t="str">
            <v>Concessione finanziamento</v>
          </cell>
          <cell r="C6" t="str">
            <v> Esecuzione interventi</v>
          </cell>
          <cell r="D6" t="str">
            <v> Chiusura Intervento</v>
          </cell>
          <cell r="E6" t="str">
            <v>Non pertinente</v>
          </cell>
          <cell r="F6" t="str">
            <v>Non pertinente</v>
          </cell>
          <cell r="G6" t="str">
            <v>Non pertinente</v>
          </cell>
          <cell r="H6" t="str">
            <v>Non pertinente</v>
          </cell>
          <cell r="I6" t="str">
            <v>Non pertinente</v>
          </cell>
        </row>
        <row r="7">
          <cell r="A7" t="str">
            <v>Acquisto_di_partecipazione_azionarie_e_conferimenti_di_capitale</v>
          </cell>
          <cell r="B7" t="str">
            <v>Autorizzazione acquisizione/conferimento</v>
          </cell>
          <cell r="C7" t="str">
            <v> Esecuzione acquisizione/conferimento</v>
          </cell>
          <cell r="D7" t="str">
            <v>Non pertinente</v>
          </cell>
          <cell r="E7" t="str">
            <v>Non pertinente</v>
          </cell>
          <cell r="F7" t="str">
            <v>Non pertinente</v>
          </cell>
          <cell r="G7" t="str">
            <v>Non pertinente</v>
          </cell>
          <cell r="H7" t="str">
            <v>Non pertinente</v>
          </cell>
          <cell r="I7" t="str">
            <v>Non pertinente</v>
          </cell>
        </row>
        <row r="8">
          <cell r="A8" t="str">
            <v>ATTIVITà_FORMATIVE</v>
          </cell>
          <cell r="B8" t="str">
            <v>Definizione e regolamentazione attività</v>
          </cell>
          <cell r="C8" t="str">
            <v> Esecuzione attività</v>
          </cell>
          <cell r="D8" t="str">
            <v> Controllo chiusura finanziaria</v>
          </cell>
          <cell r="E8" t="str">
            <v>Non pertinente</v>
          </cell>
          <cell r="F8" t="str">
            <v>Non pertinente</v>
          </cell>
          <cell r="G8" t="str">
            <v>Non pertinente</v>
          </cell>
          <cell r="H8" t="str">
            <v>Non pertinente</v>
          </cell>
          <cell r="I8" t="str">
            <v>Non pertinente</v>
          </cell>
        </row>
      </sheetData>
      <sheetData sheetId="10">
        <row r="1">
          <cell r="A1" t="str">
            <v>Solo denominazione in italiano</v>
          </cell>
          <cell r="B1" t="str">
            <v>Regione</v>
          </cell>
          <cell r="C1" t="str">
            <v>Provincia</v>
          </cell>
          <cell r="D1" t="str">
            <v>Codice Regione</v>
          </cell>
          <cell r="E1" t="str">
            <v>Codice Provincia</v>
          </cell>
          <cell r="F1" t="str">
            <v>Codice Comune</v>
          </cell>
          <cell r="G1" t="str">
            <v>Codice Istat del Comune 
(formato alfanumerico)</v>
          </cell>
        </row>
        <row r="2">
          <cell r="A2" t="str">
            <v>Arsita</v>
          </cell>
          <cell r="B2" t="str">
            <v>Abruzzo</v>
          </cell>
          <cell r="C2" t="str">
            <v>Teramo</v>
          </cell>
          <cell r="D2" t="str">
            <v>13</v>
          </cell>
          <cell r="E2" t="str">
            <v>067</v>
          </cell>
          <cell r="F2" t="str">
            <v>003</v>
          </cell>
          <cell r="G2">
            <v>67003</v>
          </cell>
        </row>
        <row r="3">
          <cell r="A3" t="str">
            <v>Castelli</v>
          </cell>
          <cell r="B3" t="str">
            <v>Abruzzo</v>
          </cell>
          <cell r="C3" t="str">
            <v>Teramo</v>
          </cell>
          <cell r="D3" t="str">
            <v>13</v>
          </cell>
          <cell r="E3" t="str">
            <v>067</v>
          </cell>
          <cell r="F3" t="str">
            <v>012</v>
          </cell>
          <cell r="G3">
            <v>67012</v>
          </cell>
        </row>
        <row r="4">
          <cell r="A4" t="str">
            <v>Colledara</v>
          </cell>
          <cell r="B4" t="str">
            <v>Abruzzo</v>
          </cell>
          <cell r="C4" t="str">
            <v>Teramo</v>
          </cell>
          <cell r="D4" t="str">
            <v>13</v>
          </cell>
          <cell r="E4" t="str">
            <v>067</v>
          </cell>
          <cell r="F4" t="str">
            <v>018</v>
          </cell>
          <cell r="G4">
            <v>67018</v>
          </cell>
        </row>
        <row r="5">
          <cell r="A5" t="str">
            <v>Fano Adriano</v>
          </cell>
          <cell r="B5" t="str">
            <v>Abruzzo</v>
          </cell>
          <cell r="C5" t="str">
            <v>Teramo</v>
          </cell>
          <cell r="D5" t="str">
            <v>13</v>
          </cell>
          <cell r="E5" t="str">
            <v>067</v>
          </cell>
          <cell r="F5" t="str">
            <v>024</v>
          </cell>
          <cell r="G5">
            <v>67024</v>
          </cell>
        </row>
        <row r="6">
          <cell r="A6" t="str">
            <v>Montorio al Vomano</v>
          </cell>
          <cell r="B6" t="str">
            <v>Abruzzo</v>
          </cell>
          <cell r="C6" t="str">
            <v>Teramo</v>
          </cell>
          <cell r="D6" t="str">
            <v>13</v>
          </cell>
          <cell r="E6" t="str">
            <v>067</v>
          </cell>
          <cell r="F6" t="str">
            <v>028</v>
          </cell>
          <cell r="G6">
            <v>67028</v>
          </cell>
        </row>
        <row r="7">
          <cell r="A7" t="str">
            <v>Penna Sant'Andrea</v>
          </cell>
          <cell r="B7" t="str">
            <v>Abruzzo</v>
          </cell>
          <cell r="C7" t="str">
            <v>Teramo</v>
          </cell>
          <cell r="D7" t="str">
            <v>13</v>
          </cell>
          <cell r="E7" t="str">
            <v>067</v>
          </cell>
          <cell r="F7" t="str">
            <v>033</v>
          </cell>
          <cell r="G7">
            <v>67033</v>
          </cell>
        </row>
        <row r="8">
          <cell r="A8" t="str">
            <v>Pietracamela</v>
          </cell>
          <cell r="B8" t="str">
            <v>Abruzzo</v>
          </cell>
          <cell r="C8" t="str">
            <v>Teramo</v>
          </cell>
          <cell r="D8" t="str">
            <v>13</v>
          </cell>
          <cell r="E8" t="str">
            <v>067</v>
          </cell>
          <cell r="F8" t="str">
            <v>034</v>
          </cell>
          <cell r="G8">
            <v>67034</v>
          </cell>
        </row>
        <row r="9">
          <cell r="A9" t="str">
            <v>Tossicia</v>
          </cell>
          <cell r="B9" t="str">
            <v>Abruzzo</v>
          </cell>
          <cell r="C9" t="str">
            <v>Teramo</v>
          </cell>
          <cell r="D9" t="str">
            <v>13</v>
          </cell>
          <cell r="E9" t="str">
            <v>067</v>
          </cell>
          <cell r="F9" t="str">
            <v>045</v>
          </cell>
          <cell r="G9">
            <v>67045</v>
          </cell>
        </row>
        <row r="10">
          <cell r="A10" t="str">
            <v>Acciano</v>
          </cell>
          <cell r="B10" t="str">
            <v>Abruzzo</v>
          </cell>
          <cell r="C10" t="str">
            <v>Aquila</v>
          </cell>
          <cell r="D10" t="str">
            <v>13</v>
          </cell>
          <cell r="E10" t="str">
            <v>066</v>
          </cell>
          <cell r="F10" t="str">
            <v>001</v>
          </cell>
          <cell r="G10">
            <v>66001</v>
          </cell>
        </row>
        <row r="11">
          <cell r="A11" t="str">
            <v>Barete</v>
          </cell>
          <cell r="B11" t="str">
            <v>Abruzzo</v>
          </cell>
          <cell r="C11" t="str">
            <v>Aquila</v>
          </cell>
          <cell r="D11" t="str">
            <v>13</v>
          </cell>
          <cell r="E11" t="str">
            <v>066</v>
          </cell>
          <cell r="F11" t="str">
            <v>008</v>
          </cell>
          <cell r="G11">
            <v>66008</v>
          </cell>
        </row>
        <row r="12">
          <cell r="A12" t="str">
            <v>Barisciano</v>
          </cell>
          <cell r="B12" t="str">
            <v>Abruzzo</v>
          </cell>
          <cell r="C12" t="str">
            <v>Aquila</v>
          </cell>
          <cell r="D12" t="str">
            <v>13</v>
          </cell>
          <cell r="E12" t="str">
            <v>066</v>
          </cell>
          <cell r="F12" t="str">
            <v>009</v>
          </cell>
          <cell r="G12">
            <v>66009</v>
          </cell>
        </row>
        <row r="13">
          <cell r="A13" t="str">
            <v>Bugnara</v>
          </cell>
          <cell r="B13" t="str">
            <v>Abruzzo</v>
          </cell>
          <cell r="C13" t="str">
            <v>Aquila</v>
          </cell>
          <cell r="D13" t="str">
            <v>13</v>
          </cell>
          <cell r="E13" t="str">
            <v>066</v>
          </cell>
          <cell r="F13" t="str">
            <v>012</v>
          </cell>
          <cell r="G13">
            <v>66012</v>
          </cell>
        </row>
        <row r="14">
          <cell r="A14" t="str">
            <v>Cagnano Amiterno</v>
          </cell>
          <cell r="B14" t="str">
            <v>Abruzzo</v>
          </cell>
          <cell r="C14" t="str">
            <v>Aquila</v>
          </cell>
          <cell r="D14" t="str">
            <v>13</v>
          </cell>
          <cell r="E14" t="str">
            <v>066</v>
          </cell>
          <cell r="F14" t="str">
            <v>013</v>
          </cell>
          <cell r="G14">
            <v>66013</v>
          </cell>
        </row>
        <row r="15">
          <cell r="A15" t="str">
            <v>Campotosto</v>
          </cell>
          <cell r="B15" t="str">
            <v>Abruzzo</v>
          </cell>
          <cell r="C15" t="str">
            <v>Aquila</v>
          </cell>
          <cell r="D15" t="str">
            <v>13</v>
          </cell>
          <cell r="E15" t="str">
            <v>066</v>
          </cell>
          <cell r="F15" t="str">
            <v>016</v>
          </cell>
          <cell r="G15">
            <v>66016</v>
          </cell>
        </row>
        <row r="16">
          <cell r="A16" t="str">
            <v>Capestrano</v>
          </cell>
          <cell r="B16" t="str">
            <v>Abruzzo</v>
          </cell>
          <cell r="C16" t="str">
            <v>Aquila</v>
          </cell>
          <cell r="D16" t="str">
            <v>13</v>
          </cell>
          <cell r="E16" t="str">
            <v>066</v>
          </cell>
          <cell r="F16" t="str">
            <v>019</v>
          </cell>
          <cell r="G16">
            <v>66019</v>
          </cell>
        </row>
        <row r="17">
          <cell r="A17" t="str">
            <v>Capitignano</v>
          </cell>
          <cell r="B17" t="str">
            <v>Abruzzo</v>
          </cell>
          <cell r="C17" t="str">
            <v>Aquila</v>
          </cell>
          <cell r="D17" t="str">
            <v>13</v>
          </cell>
          <cell r="E17" t="str">
            <v>066</v>
          </cell>
          <cell r="F17" t="str">
            <v>021</v>
          </cell>
          <cell r="G17">
            <v>66021</v>
          </cell>
        </row>
        <row r="18">
          <cell r="A18" t="str">
            <v>Caporciano</v>
          </cell>
          <cell r="B18" t="str">
            <v>Abruzzo</v>
          </cell>
          <cell r="C18" t="str">
            <v>Aquila</v>
          </cell>
          <cell r="D18" t="str">
            <v>13</v>
          </cell>
          <cell r="E18" t="str">
            <v>066</v>
          </cell>
          <cell r="F18" t="str">
            <v>022</v>
          </cell>
          <cell r="G18">
            <v>66022</v>
          </cell>
        </row>
        <row r="19">
          <cell r="A19" t="str">
            <v>Carapelle Calvisio</v>
          </cell>
          <cell r="B19" t="str">
            <v>Abruzzo</v>
          </cell>
          <cell r="C19" t="str">
            <v>Aquila</v>
          </cell>
          <cell r="D19" t="str">
            <v>13</v>
          </cell>
          <cell r="E19" t="str">
            <v>066</v>
          </cell>
          <cell r="F19" t="str">
            <v>024</v>
          </cell>
          <cell r="G19">
            <v>66024</v>
          </cell>
        </row>
        <row r="20">
          <cell r="A20" t="str">
            <v>Castel del Monte</v>
          </cell>
          <cell r="B20" t="str">
            <v>Abruzzo</v>
          </cell>
          <cell r="C20" t="str">
            <v>Aquila</v>
          </cell>
          <cell r="D20" t="str">
            <v>13</v>
          </cell>
          <cell r="E20" t="str">
            <v>066</v>
          </cell>
          <cell r="F20" t="str">
            <v>026</v>
          </cell>
          <cell r="G20">
            <v>66026</v>
          </cell>
        </row>
        <row r="21">
          <cell r="A21" t="str">
            <v>Castel di Ieri</v>
          </cell>
          <cell r="B21" t="str">
            <v>Abruzzo</v>
          </cell>
          <cell r="C21" t="str">
            <v>Aquila</v>
          </cell>
          <cell r="D21" t="str">
            <v>13</v>
          </cell>
          <cell r="E21" t="str">
            <v>066</v>
          </cell>
          <cell r="F21" t="str">
            <v>027</v>
          </cell>
          <cell r="G21">
            <v>66027</v>
          </cell>
        </row>
        <row r="22">
          <cell r="A22" t="str">
            <v>Castelvecchio Calvisio</v>
          </cell>
          <cell r="B22" t="str">
            <v>Abruzzo</v>
          </cell>
          <cell r="C22" t="str">
            <v>Aquila</v>
          </cell>
          <cell r="D22" t="str">
            <v>13</v>
          </cell>
          <cell r="E22" t="str">
            <v>066</v>
          </cell>
          <cell r="F22" t="str">
            <v>030</v>
          </cell>
          <cell r="G22">
            <v>66030</v>
          </cell>
        </row>
        <row r="23">
          <cell r="A23" t="str">
            <v>Castelvecchio Subequo</v>
          </cell>
          <cell r="B23" t="str">
            <v>Abruzzo</v>
          </cell>
          <cell r="C23" t="str">
            <v>Aquila</v>
          </cell>
          <cell r="D23" t="str">
            <v>13</v>
          </cell>
          <cell r="E23" t="str">
            <v>066</v>
          </cell>
          <cell r="F23" t="str">
            <v>031</v>
          </cell>
          <cell r="G23">
            <v>66031</v>
          </cell>
        </row>
        <row r="24">
          <cell r="A24" t="str">
            <v>Cocullo</v>
          </cell>
          <cell r="B24" t="str">
            <v>Abruzzo</v>
          </cell>
          <cell r="C24" t="str">
            <v>Aquila</v>
          </cell>
          <cell r="D24" t="str">
            <v>13</v>
          </cell>
          <cell r="E24" t="str">
            <v>066</v>
          </cell>
          <cell r="F24" t="str">
            <v>037</v>
          </cell>
          <cell r="G24">
            <v>66037</v>
          </cell>
        </row>
        <row r="25">
          <cell r="A25" t="str">
            <v>Collarmele</v>
          </cell>
          <cell r="B25" t="str">
            <v>Abruzzo</v>
          </cell>
          <cell r="C25" t="str">
            <v>Aquila</v>
          </cell>
          <cell r="D25" t="str">
            <v>13</v>
          </cell>
          <cell r="E25" t="str">
            <v>066</v>
          </cell>
          <cell r="F25" t="str">
            <v>038</v>
          </cell>
          <cell r="G25">
            <v>66038</v>
          </cell>
        </row>
        <row r="26">
          <cell r="A26" t="str">
            <v>Fagnano Alto</v>
          </cell>
          <cell r="B26" t="str">
            <v>Abruzzo</v>
          </cell>
          <cell r="C26" t="str">
            <v>Aquila</v>
          </cell>
          <cell r="D26" t="str">
            <v>13</v>
          </cell>
          <cell r="E26" t="str">
            <v>066</v>
          </cell>
          <cell r="F26" t="str">
            <v>042</v>
          </cell>
          <cell r="G26">
            <v>66042</v>
          </cell>
        </row>
        <row r="27">
          <cell r="A27" t="str">
            <v>Fontecchio</v>
          </cell>
          <cell r="B27" t="str">
            <v>Abruzzo</v>
          </cell>
          <cell r="C27" t="str">
            <v>Aquila</v>
          </cell>
          <cell r="D27" t="str">
            <v>13</v>
          </cell>
          <cell r="E27" t="str">
            <v>066</v>
          </cell>
          <cell r="F27" t="str">
            <v>043</v>
          </cell>
          <cell r="G27">
            <v>66043</v>
          </cell>
        </row>
        <row r="28">
          <cell r="A28" t="str">
            <v>Fossa</v>
          </cell>
          <cell r="B28" t="str">
            <v>Abruzzo</v>
          </cell>
          <cell r="C28" t="str">
            <v>Aquila</v>
          </cell>
          <cell r="D28" t="str">
            <v>13</v>
          </cell>
          <cell r="E28" t="str">
            <v>066</v>
          </cell>
          <cell r="F28" t="str">
            <v>044</v>
          </cell>
          <cell r="G28">
            <v>66044</v>
          </cell>
        </row>
        <row r="29">
          <cell r="A29" t="str">
            <v>Gagliano Aterno</v>
          </cell>
          <cell r="B29" t="str">
            <v>Abruzzo</v>
          </cell>
          <cell r="C29" t="str">
            <v>Aquila</v>
          </cell>
          <cell r="D29" t="str">
            <v>13</v>
          </cell>
          <cell r="E29" t="str">
            <v>066</v>
          </cell>
          <cell r="F29" t="str">
            <v>045</v>
          </cell>
          <cell r="G29">
            <v>66045</v>
          </cell>
        </row>
        <row r="30">
          <cell r="A30" t="str">
            <v>Goriano Sicoli</v>
          </cell>
          <cell r="B30" t="str">
            <v>Abruzzo</v>
          </cell>
          <cell r="C30" t="str">
            <v>Aquila</v>
          </cell>
          <cell r="D30" t="str">
            <v>13</v>
          </cell>
          <cell r="E30" t="str">
            <v>066</v>
          </cell>
          <cell r="F30" t="str">
            <v>047</v>
          </cell>
          <cell r="G30">
            <v>66047</v>
          </cell>
        </row>
        <row r="31">
          <cell r="A31" t="str">
            <v>L'Aquila</v>
          </cell>
          <cell r="B31" t="str">
            <v>Abruzzo</v>
          </cell>
          <cell r="C31" t="str">
            <v>Aquila</v>
          </cell>
          <cell r="D31" t="str">
            <v>13</v>
          </cell>
          <cell r="E31" t="str">
            <v>066</v>
          </cell>
          <cell r="F31" t="str">
            <v>049</v>
          </cell>
          <cell r="G31">
            <v>66049</v>
          </cell>
        </row>
        <row r="32">
          <cell r="A32" t="str">
            <v>Lucoli</v>
          </cell>
          <cell r="B32" t="str">
            <v>Abruzzo</v>
          </cell>
          <cell r="C32" t="str">
            <v>Aquila</v>
          </cell>
          <cell r="D32" t="str">
            <v>13</v>
          </cell>
          <cell r="E32" t="str">
            <v>066</v>
          </cell>
          <cell r="F32" t="str">
            <v>052</v>
          </cell>
          <cell r="G32">
            <v>66052</v>
          </cell>
        </row>
        <row r="33">
          <cell r="A33" t="str">
            <v>Montereale</v>
          </cell>
          <cell r="B33" t="str">
            <v>Abruzzo</v>
          </cell>
          <cell r="C33" t="str">
            <v>Aquila</v>
          </cell>
          <cell r="D33" t="str">
            <v>13</v>
          </cell>
          <cell r="E33" t="str">
            <v>066</v>
          </cell>
          <cell r="F33" t="str">
            <v>056</v>
          </cell>
          <cell r="G33">
            <v>66056</v>
          </cell>
        </row>
        <row r="34">
          <cell r="A34" t="str">
            <v>Navelli</v>
          </cell>
          <cell r="B34" t="str">
            <v>Abruzzo</v>
          </cell>
          <cell r="C34" t="str">
            <v>Aquila</v>
          </cell>
          <cell r="D34" t="str">
            <v>13</v>
          </cell>
          <cell r="E34" t="str">
            <v>066</v>
          </cell>
          <cell r="F34" t="str">
            <v>058</v>
          </cell>
          <cell r="G34">
            <v>66058</v>
          </cell>
        </row>
        <row r="35">
          <cell r="A35" t="str">
            <v>Ocre</v>
          </cell>
          <cell r="B35" t="str">
            <v>Abruzzo</v>
          </cell>
          <cell r="C35" t="str">
            <v>Aquila</v>
          </cell>
          <cell r="D35" t="str">
            <v>13</v>
          </cell>
          <cell r="E35" t="str">
            <v>066</v>
          </cell>
          <cell r="F35" t="str">
            <v>059</v>
          </cell>
          <cell r="G35">
            <v>66059</v>
          </cell>
        </row>
        <row r="36">
          <cell r="A36" t="str">
            <v>Ofena</v>
          </cell>
          <cell r="B36" t="str">
            <v>Abruzzo</v>
          </cell>
          <cell r="C36" t="str">
            <v>Aquila</v>
          </cell>
          <cell r="D36" t="str">
            <v>13</v>
          </cell>
          <cell r="E36" t="str">
            <v>066</v>
          </cell>
          <cell r="F36" t="str">
            <v>060</v>
          </cell>
          <cell r="G36">
            <v>66060</v>
          </cell>
        </row>
        <row r="37">
          <cell r="A37" t="str">
            <v>Ovindoli</v>
          </cell>
          <cell r="B37" t="str">
            <v>Abruzzo</v>
          </cell>
          <cell r="C37" t="str">
            <v>Aquila</v>
          </cell>
          <cell r="D37" t="str">
            <v>13</v>
          </cell>
          <cell r="E37" t="str">
            <v>066</v>
          </cell>
          <cell r="F37" t="str">
            <v>065</v>
          </cell>
          <cell r="G37">
            <v>66065</v>
          </cell>
        </row>
        <row r="38">
          <cell r="A38" t="str">
            <v>Pizzoli</v>
          </cell>
          <cell r="B38" t="str">
            <v>Abruzzo</v>
          </cell>
          <cell r="C38" t="str">
            <v>Aquila</v>
          </cell>
          <cell r="D38" t="str">
            <v>13</v>
          </cell>
          <cell r="E38" t="str">
            <v>066</v>
          </cell>
          <cell r="F38" t="str">
            <v>072</v>
          </cell>
          <cell r="G38">
            <v>66072</v>
          </cell>
        </row>
        <row r="39">
          <cell r="A39" t="str">
            <v>Poggio Picenze</v>
          </cell>
          <cell r="B39" t="str">
            <v>Abruzzo</v>
          </cell>
          <cell r="C39" t="str">
            <v>Aquila</v>
          </cell>
          <cell r="D39" t="str">
            <v>13</v>
          </cell>
          <cell r="E39" t="str">
            <v>066</v>
          </cell>
          <cell r="F39" t="str">
            <v>073</v>
          </cell>
          <cell r="G39">
            <v>66073</v>
          </cell>
        </row>
        <row r="40">
          <cell r="A40" t="str">
            <v>Prata D'Ansidonia</v>
          </cell>
          <cell r="B40" t="str">
            <v>Abruzzo</v>
          </cell>
          <cell r="C40" t="str">
            <v>Aquila</v>
          </cell>
          <cell r="D40" t="str">
            <v>13</v>
          </cell>
          <cell r="E40" t="str">
            <v>066</v>
          </cell>
          <cell r="F40" t="str">
            <v>074</v>
          </cell>
          <cell r="G40">
            <v>66074</v>
          </cell>
        </row>
        <row r="41">
          <cell r="A41" t="str">
            <v>Rocca di Cambio</v>
          </cell>
          <cell r="B41" t="str">
            <v>Abruzzo</v>
          </cell>
          <cell r="C41" t="str">
            <v>Aquila</v>
          </cell>
          <cell r="D41" t="str">
            <v>13</v>
          </cell>
          <cell r="E41" t="str">
            <v>066</v>
          </cell>
          <cell r="F41" t="str">
            <v>081</v>
          </cell>
          <cell r="G41">
            <v>66081</v>
          </cell>
        </row>
        <row r="42">
          <cell r="A42" t="str">
            <v>Rocca di Mezzo</v>
          </cell>
          <cell r="B42" t="str">
            <v>Abruzzo</v>
          </cell>
          <cell r="C42" t="str">
            <v>Aquila</v>
          </cell>
          <cell r="D42" t="str">
            <v>13</v>
          </cell>
          <cell r="E42" t="str">
            <v>066</v>
          </cell>
          <cell r="F42" t="str">
            <v>082</v>
          </cell>
          <cell r="G42">
            <v>66082</v>
          </cell>
        </row>
        <row r="43">
          <cell r="A43" t="str">
            <v>San Demetrio nè Vestini</v>
          </cell>
          <cell r="B43" t="str">
            <v>Abruzzo</v>
          </cell>
          <cell r="C43" t="str">
            <v>Aquila</v>
          </cell>
          <cell r="D43" t="str">
            <v>13</v>
          </cell>
          <cell r="E43" t="str">
            <v>066</v>
          </cell>
          <cell r="F43" t="str">
            <v>087</v>
          </cell>
          <cell r="G43">
            <v>66087</v>
          </cell>
        </row>
        <row r="44">
          <cell r="A44" t="str">
            <v>San Pio delle Camere</v>
          </cell>
          <cell r="B44" t="str">
            <v>Abruzzo</v>
          </cell>
          <cell r="C44" t="str">
            <v>Aquila</v>
          </cell>
          <cell r="D44" t="str">
            <v>13</v>
          </cell>
          <cell r="E44" t="str">
            <v>066</v>
          </cell>
          <cell r="F44" t="str">
            <v>088</v>
          </cell>
          <cell r="G44">
            <v>66088</v>
          </cell>
        </row>
        <row r="45">
          <cell r="A45" t="str">
            <v>Sant'Eusanio Forconese</v>
          </cell>
          <cell r="B45" t="str">
            <v>Abruzzo</v>
          </cell>
          <cell r="C45" t="str">
            <v>Aquila</v>
          </cell>
          <cell r="D45" t="str">
            <v>13</v>
          </cell>
          <cell r="E45" t="str">
            <v>066</v>
          </cell>
          <cell r="F45" t="str">
            <v>090</v>
          </cell>
          <cell r="G45">
            <v>66090</v>
          </cell>
        </row>
        <row r="46">
          <cell r="A46" t="str">
            <v>Santo Stefano di Sessanio</v>
          </cell>
          <cell r="B46" t="str">
            <v>Abruzzo</v>
          </cell>
          <cell r="C46" t="str">
            <v>Aquila</v>
          </cell>
          <cell r="D46" t="str">
            <v>13</v>
          </cell>
          <cell r="E46" t="str">
            <v>066</v>
          </cell>
          <cell r="F46" t="str">
            <v>091</v>
          </cell>
          <cell r="G46">
            <v>66091</v>
          </cell>
        </row>
        <row r="47">
          <cell r="A47" t="str">
            <v>Scoppito</v>
          </cell>
          <cell r="B47" t="str">
            <v>Abruzzo</v>
          </cell>
          <cell r="C47" t="str">
            <v>Aquila</v>
          </cell>
          <cell r="D47" t="str">
            <v>13</v>
          </cell>
          <cell r="E47" t="str">
            <v>066</v>
          </cell>
          <cell r="F47" t="str">
            <v>095</v>
          </cell>
          <cell r="G47">
            <v>66095</v>
          </cell>
        </row>
        <row r="48">
          <cell r="A48" t="str">
            <v>Tione degli Abruzzi</v>
          </cell>
          <cell r="B48" t="str">
            <v>Abruzzo</v>
          </cell>
          <cell r="C48" t="str">
            <v>Aquila</v>
          </cell>
          <cell r="D48" t="str">
            <v>13</v>
          </cell>
          <cell r="E48" t="str">
            <v>066</v>
          </cell>
          <cell r="F48" t="str">
            <v>100</v>
          </cell>
          <cell r="G48">
            <v>66100</v>
          </cell>
        </row>
        <row r="49">
          <cell r="A49" t="str">
            <v>Tornimparte</v>
          </cell>
          <cell r="B49" t="str">
            <v>Abruzzo</v>
          </cell>
          <cell r="C49" t="str">
            <v>Aquila</v>
          </cell>
          <cell r="D49" t="str">
            <v>13</v>
          </cell>
          <cell r="E49" t="str">
            <v>066</v>
          </cell>
          <cell r="F49" t="str">
            <v>101</v>
          </cell>
          <cell r="G49">
            <v>66101</v>
          </cell>
        </row>
        <row r="50">
          <cell r="A50" t="str">
            <v>Villa Santa Lucia degli Abruzzi</v>
          </cell>
          <cell r="B50" t="str">
            <v>Abruzzo</v>
          </cell>
          <cell r="C50" t="str">
            <v>Aquila</v>
          </cell>
          <cell r="D50" t="str">
            <v>13</v>
          </cell>
          <cell r="E50" t="str">
            <v>066</v>
          </cell>
          <cell r="F50" t="str">
            <v>104</v>
          </cell>
          <cell r="G50">
            <v>66104</v>
          </cell>
        </row>
        <row r="51">
          <cell r="A51" t="str">
            <v>Villa Sant'Angelo</v>
          </cell>
          <cell r="B51" t="str">
            <v>Abruzzo</v>
          </cell>
          <cell r="C51" t="str">
            <v>Aquila</v>
          </cell>
          <cell r="D51" t="str">
            <v>13</v>
          </cell>
          <cell r="E51" t="str">
            <v>066</v>
          </cell>
          <cell r="F51" t="str">
            <v>105</v>
          </cell>
          <cell r="G51">
            <v>66105</v>
          </cell>
        </row>
        <row r="52">
          <cell r="A52" t="str">
            <v>Brittoli</v>
          </cell>
          <cell r="B52" t="str">
            <v>Abruzzo</v>
          </cell>
          <cell r="C52" t="str">
            <v>Pescara</v>
          </cell>
          <cell r="D52" t="str">
            <v>13</v>
          </cell>
          <cell r="E52" t="str">
            <v>068</v>
          </cell>
          <cell r="F52" t="str">
            <v>004</v>
          </cell>
          <cell r="G52">
            <v>68004</v>
          </cell>
        </row>
        <row r="53">
          <cell r="A53" t="str">
            <v>Bussi su Tirino</v>
          </cell>
          <cell r="B53" t="str">
            <v>Abruzzo</v>
          </cell>
          <cell r="C53" t="str">
            <v>Pescara</v>
          </cell>
          <cell r="D53" t="str">
            <v>13</v>
          </cell>
          <cell r="E53" t="str">
            <v>068</v>
          </cell>
          <cell r="F53" t="str">
            <v>005</v>
          </cell>
          <cell r="G53">
            <v>68005</v>
          </cell>
        </row>
        <row r="54">
          <cell r="A54" t="str">
            <v>Civitella Casanova</v>
          </cell>
          <cell r="B54" t="str">
            <v>Abruzzo</v>
          </cell>
          <cell r="C54" t="str">
            <v>Pescara</v>
          </cell>
          <cell r="D54" t="str">
            <v>13</v>
          </cell>
          <cell r="E54" t="str">
            <v>068</v>
          </cell>
          <cell r="F54" t="str">
            <v>014</v>
          </cell>
          <cell r="G54">
            <v>68014</v>
          </cell>
        </row>
        <row r="55">
          <cell r="A55" t="str">
            <v>Cugnoli</v>
          </cell>
          <cell r="B55" t="str">
            <v>Abruzzo</v>
          </cell>
          <cell r="C55" t="str">
            <v>Pescara</v>
          </cell>
          <cell r="D55" t="str">
            <v>13</v>
          </cell>
          <cell r="E55" t="str">
            <v>068</v>
          </cell>
          <cell r="F55" t="str">
            <v>017</v>
          </cell>
          <cell r="G55">
            <v>68017</v>
          </cell>
        </row>
        <row r="56">
          <cell r="A56" t="str">
            <v>Montebello di Bertona</v>
          </cell>
          <cell r="B56" t="str">
            <v>Abruzzo</v>
          </cell>
          <cell r="C56" t="str">
            <v>Pescara</v>
          </cell>
          <cell r="D56" t="str">
            <v>13</v>
          </cell>
          <cell r="E56" t="str">
            <v>068</v>
          </cell>
          <cell r="F56" t="str">
            <v>023</v>
          </cell>
          <cell r="G56">
            <v>68023</v>
          </cell>
        </row>
        <row r="57">
          <cell r="A57" t="str">
            <v>Popoli</v>
          </cell>
          <cell r="B57" t="str">
            <v>Abruzzo</v>
          </cell>
          <cell r="C57" t="str">
            <v>Pescara</v>
          </cell>
          <cell r="D57" t="str">
            <v>13</v>
          </cell>
          <cell r="E57" t="str">
            <v>068</v>
          </cell>
          <cell r="F57" t="str">
            <v>033</v>
          </cell>
          <cell r="G57">
            <v>68033</v>
          </cell>
        </row>
        <row r="58">
          <cell r="A58" t="str">
            <v>Torre dè Passeri</v>
          </cell>
          <cell r="B58" t="str">
            <v>Abruzzo</v>
          </cell>
          <cell r="C58" t="str">
            <v>Pescara</v>
          </cell>
          <cell r="D58" t="str">
            <v>13</v>
          </cell>
          <cell r="E58" t="str">
            <v>068</v>
          </cell>
          <cell r="F58" t="str">
            <v>043</v>
          </cell>
          <cell r="G58">
            <v>68043</v>
          </cell>
        </row>
      </sheetData>
      <sheetData sheetId="11">
        <row r="3">
          <cell r="G3" t="str">
            <v>Abruzzo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glio7">
    <tabColor theme="3"/>
    <pageSetUpPr fitToPage="1"/>
  </sheetPr>
  <dimension ref="B1:P144"/>
  <sheetViews>
    <sheetView zoomScale="80" zoomScaleNormal="80" zoomScaleSheetLayoutView="90" workbookViewId="0" topLeftCell="A108">
      <selection activeCell="C112" sqref="C112:E112"/>
    </sheetView>
  </sheetViews>
  <sheetFormatPr defaultColWidth="11.421875" defaultRowHeight="30" customHeight="1"/>
  <cols>
    <col min="1" max="1" width="6.421875" style="39" customWidth="1"/>
    <col min="2" max="2" width="12.421875" style="39" customWidth="1"/>
    <col min="3" max="3" width="19.28125" style="40" customWidth="1"/>
    <col min="4" max="5" width="18.7109375" style="40" customWidth="1"/>
    <col min="6" max="6" width="18.140625" style="40" customWidth="1"/>
    <col min="7" max="7" width="17.00390625" style="40" customWidth="1"/>
    <col min="8" max="9" width="16.421875" style="40" customWidth="1"/>
    <col min="10" max="10" width="14.00390625" style="40" customWidth="1"/>
    <col min="11" max="11" width="23.421875" style="40" customWidth="1"/>
    <col min="12" max="12" width="15.28125" style="40" customWidth="1"/>
    <col min="13" max="13" width="34.00390625" style="39" customWidth="1"/>
    <col min="14" max="16384" width="11.421875" style="39" customWidth="1"/>
  </cols>
  <sheetData>
    <row r="1" spans="2:15" ht="30" customHeight="1" thickBot="1">
      <c r="B1" s="37"/>
      <c r="C1" s="38"/>
      <c r="D1" s="436"/>
      <c r="E1" s="198"/>
      <c r="F1" s="198"/>
      <c r="G1" s="198"/>
      <c r="H1" s="198"/>
      <c r="I1" s="38"/>
      <c r="J1" s="38"/>
      <c r="K1" s="38"/>
      <c r="L1" s="38"/>
      <c r="M1" s="37"/>
      <c r="N1" s="37"/>
      <c r="O1" s="37"/>
    </row>
    <row r="2" spans="2:15" ht="30" customHeight="1" thickBot="1">
      <c r="B2" s="37"/>
      <c r="C2" s="96"/>
      <c r="D2" s="96"/>
      <c r="E2" s="96"/>
      <c r="F2" s="96"/>
      <c r="G2" s="96"/>
      <c r="H2" s="96"/>
      <c r="I2" s="97"/>
      <c r="J2" s="212" t="s">
        <v>232</v>
      </c>
      <c r="K2" s="213"/>
      <c r="L2" s="38"/>
      <c r="M2" s="37"/>
      <c r="N2" s="37"/>
      <c r="O2" s="37"/>
    </row>
    <row r="3" spans="2:15" ht="30" customHeight="1" thickBot="1">
      <c r="B3" s="37"/>
      <c r="C3" s="98"/>
      <c r="D3" s="98"/>
      <c r="E3" s="98"/>
      <c r="F3" s="98"/>
      <c r="G3" s="98"/>
      <c r="H3" s="98"/>
      <c r="I3" s="98"/>
      <c r="J3" s="214">
        <f ca="1">TODAY()</f>
        <v>43670</v>
      </c>
      <c r="K3" s="215"/>
      <c r="M3" s="37"/>
      <c r="N3" s="37"/>
      <c r="O3" s="37"/>
    </row>
    <row r="4" spans="2:15" ht="30" customHeight="1" thickBot="1">
      <c r="B4" s="37"/>
      <c r="C4" s="216" t="s">
        <v>391</v>
      </c>
      <c r="D4" s="217"/>
      <c r="E4" s="217"/>
      <c r="F4" s="217"/>
      <c r="G4" s="217"/>
      <c r="H4" s="217"/>
      <c r="I4" s="217"/>
      <c r="J4" s="217"/>
      <c r="K4" s="218"/>
      <c r="L4" s="55"/>
      <c r="M4" s="38"/>
      <c r="N4" s="37"/>
      <c r="O4" s="37"/>
    </row>
    <row r="5" spans="2:15" ht="49.5" customHeight="1" thickBot="1">
      <c r="B5" s="37"/>
      <c r="C5" s="219" t="s">
        <v>522</v>
      </c>
      <c r="D5" s="220"/>
      <c r="E5" s="221"/>
      <c r="F5" s="222" t="s">
        <v>387</v>
      </c>
      <c r="G5" s="223"/>
      <c r="H5" s="223"/>
      <c r="I5" s="223"/>
      <c r="J5" s="223"/>
      <c r="K5" s="224"/>
      <c r="L5" s="38"/>
      <c r="M5" s="37"/>
      <c r="N5" s="37"/>
      <c r="O5" s="37"/>
    </row>
    <row r="6" spans="2:15" ht="49.5" customHeight="1">
      <c r="B6" s="37"/>
      <c r="C6" s="225" t="s">
        <v>401</v>
      </c>
      <c r="D6" s="226"/>
      <c r="E6" s="227"/>
      <c r="F6" s="233" t="str">
        <f>VLOOKUP(F5,DG,2,0)</f>
        <v>Raniero Fabrizi</v>
      </c>
      <c r="G6" s="234"/>
      <c r="H6" s="234"/>
      <c r="I6" s="234"/>
      <c r="J6" s="234"/>
      <c r="K6" s="235"/>
      <c r="M6" s="37"/>
      <c r="N6" s="37"/>
      <c r="O6" s="37"/>
    </row>
    <row r="7" spans="2:16" ht="30" customHeight="1">
      <c r="B7" s="37"/>
      <c r="C7" s="236" t="s">
        <v>479</v>
      </c>
      <c r="D7" s="237"/>
      <c r="E7" s="238"/>
      <c r="F7" s="239" t="s">
        <v>476</v>
      </c>
      <c r="G7" s="240"/>
      <c r="H7" s="240"/>
      <c r="I7" s="240"/>
      <c r="J7" s="240"/>
      <c r="K7" s="241"/>
      <c r="L7" s="106"/>
      <c r="M7" s="434"/>
      <c r="N7" s="435"/>
      <c r="O7" s="432"/>
      <c r="P7" s="433"/>
    </row>
    <row r="8" spans="2:15" ht="30" customHeight="1">
      <c r="B8" s="37"/>
      <c r="C8" s="242" t="s">
        <v>578</v>
      </c>
      <c r="D8" s="243"/>
      <c r="E8" s="244"/>
      <c r="F8" s="239" t="s">
        <v>467</v>
      </c>
      <c r="G8" s="240"/>
      <c r="H8" s="240"/>
      <c r="I8" s="240"/>
      <c r="J8" s="240"/>
      <c r="K8" s="241"/>
      <c r="L8" s="42"/>
      <c r="M8" s="37"/>
      <c r="N8" s="37"/>
      <c r="O8" s="37"/>
    </row>
    <row r="9" spans="2:15" ht="117.75" customHeight="1">
      <c r="B9" s="37"/>
      <c r="C9" s="242" t="s">
        <v>579</v>
      </c>
      <c r="D9" s="243"/>
      <c r="E9" s="244"/>
      <c r="F9" s="239" t="s">
        <v>611</v>
      </c>
      <c r="G9" s="240"/>
      <c r="H9" s="240"/>
      <c r="I9" s="240"/>
      <c r="J9" s="240"/>
      <c r="K9" s="241"/>
      <c r="L9" s="38"/>
      <c r="M9" s="37"/>
      <c r="N9" s="37"/>
      <c r="O9" s="37"/>
    </row>
    <row r="10" spans="2:15" ht="87.75" customHeight="1">
      <c r="B10" s="37"/>
      <c r="C10" s="236" t="s">
        <v>580</v>
      </c>
      <c r="D10" s="243"/>
      <c r="E10" s="244"/>
      <c r="F10" s="239" t="s">
        <v>635</v>
      </c>
      <c r="G10" s="240"/>
      <c r="H10" s="240"/>
      <c r="I10" s="240"/>
      <c r="J10" s="240"/>
      <c r="K10" s="241"/>
      <c r="L10" s="38"/>
      <c r="M10" s="37"/>
      <c r="N10" s="37"/>
      <c r="O10" s="37"/>
    </row>
    <row r="11" spans="2:15" ht="87.75" customHeight="1">
      <c r="B11" s="37"/>
      <c r="C11" s="252" t="s">
        <v>615</v>
      </c>
      <c r="D11" s="253"/>
      <c r="E11" s="254"/>
      <c r="F11" s="239" t="s">
        <v>636</v>
      </c>
      <c r="G11" s="240"/>
      <c r="H11" s="240"/>
      <c r="I11" s="240"/>
      <c r="J11" s="240"/>
      <c r="K11" s="241"/>
      <c r="L11" s="38"/>
      <c r="M11" s="37"/>
      <c r="N11" s="37"/>
      <c r="O11" s="37"/>
    </row>
    <row r="12" spans="2:15" ht="87.75" customHeight="1" thickBot="1">
      <c r="B12" s="37"/>
      <c r="C12" s="255" t="s">
        <v>616</v>
      </c>
      <c r="D12" s="256"/>
      <c r="E12" s="257"/>
      <c r="F12" s="228" t="s">
        <v>637</v>
      </c>
      <c r="G12" s="229"/>
      <c r="H12" s="229"/>
      <c r="I12" s="229"/>
      <c r="J12" s="229"/>
      <c r="K12" s="230"/>
      <c r="L12" s="106"/>
      <c r="M12" s="37"/>
      <c r="N12" s="37"/>
      <c r="O12" s="37"/>
    </row>
    <row r="13" spans="2:15" ht="30" customHeight="1">
      <c r="B13" s="37"/>
      <c r="C13" s="231"/>
      <c r="D13" s="232"/>
      <c r="E13" s="232"/>
      <c r="F13" s="232"/>
      <c r="G13" s="232"/>
      <c r="H13" s="232"/>
      <c r="I13" s="232"/>
      <c r="J13" s="232"/>
      <c r="K13" s="232"/>
      <c r="L13" s="38"/>
      <c r="M13" s="37"/>
      <c r="N13" s="37"/>
      <c r="O13" s="37"/>
    </row>
    <row r="14" spans="2:15" ht="30" customHeight="1" thickBot="1">
      <c r="B14" s="37"/>
      <c r="C14" s="59"/>
      <c r="D14" s="59"/>
      <c r="E14" s="59"/>
      <c r="F14" s="43"/>
      <c r="G14" s="43"/>
      <c r="H14" s="43"/>
      <c r="I14" s="43"/>
      <c r="J14" s="43"/>
      <c r="K14" s="43"/>
      <c r="L14" s="38"/>
      <c r="M14" s="37"/>
      <c r="N14" s="37"/>
      <c r="O14" s="37"/>
    </row>
    <row r="15" spans="2:15" ht="30" customHeight="1" thickBot="1">
      <c r="B15" s="37"/>
      <c r="C15" s="258" t="s">
        <v>406</v>
      </c>
      <c r="D15" s="259"/>
      <c r="E15" s="259"/>
      <c r="F15" s="259"/>
      <c r="G15" s="259"/>
      <c r="H15" s="259"/>
      <c r="I15" s="259"/>
      <c r="J15" s="259"/>
      <c r="K15" s="260"/>
      <c r="L15" s="44"/>
      <c r="M15" s="37"/>
      <c r="N15" s="37"/>
      <c r="O15" s="37"/>
    </row>
    <row r="16" spans="2:15" ht="30" customHeight="1" thickBot="1">
      <c r="B16" s="37"/>
      <c r="C16" s="261" t="s">
        <v>85</v>
      </c>
      <c r="D16" s="262"/>
      <c r="E16" s="262"/>
      <c r="F16" s="262"/>
      <c r="G16" s="262"/>
      <c r="H16" s="263"/>
      <c r="I16" s="264" t="s">
        <v>86</v>
      </c>
      <c r="J16" s="265"/>
      <c r="K16" s="266"/>
      <c r="L16" s="38"/>
      <c r="M16" s="37"/>
      <c r="N16" s="37"/>
      <c r="O16" s="37"/>
    </row>
    <row r="17" spans="2:15" ht="30" customHeight="1">
      <c r="B17" s="37"/>
      <c r="C17" s="248" t="s">
        <v>0</v>
      </c>
      <c r="D17" s="249"/>
      <c r="E17" s="99" t="s">
        <v>581</v>
      </c>
      <c r="F17" s="250" t="s">
        <v>582</v>
      </c>
      <c r="G17" s="250"/>
      <c r="H17" s="250"/>
      <c r="I17" s="250" t="s">
        <v>384</v>
      </c>
      <c r="J17" s="250"/>
      <c r="K17" s="251"/>
      <c r="L17" s="38"/>
      <c r="M17" s="45"/>
      <c r="N17" s="37"/>
      <c r="O17" s="37"/>
    </row>
    <row r="18" spans="2:15" ht="30" customHeight="1">
      <c r="B18" s="37"/>
      <c r="C18" s="269" t="s">
        <v>394</v>
      </c>
      <c r="D18" s="270"/>
      <c r="E18" s="58" t="s">
        <v>466</v>
      </c>
      <c r="F18" s="245" t="s">
        <v>395</v>
      </c>
      <c r="G18" s="245"/>
      <c r="H18" s="245"/>
      <c r="I18" s="246">
        <f>VLOOKUP(F18,Comuni2,7,0)</f>
        <v>66049</v>
      </c>
      <c r="J18" s="246"/>
      <c r="K18" s="247"/>
      <c r="L18" s="38"/>
      <c r="M18" s="46"/>
      <c r="N18" s="37"/>
      <c r="O18" s="37"/>
    </row>
    <row r="19" spans="2:15" ht="30" customHeight="1">
      <c r="B19" s="37"/>
      <c r="C19" s="269" t="s">
        <v>394</v>
      </c>
      <c r="D19" s="270"/>
      <c r="E19" s="58" t="s">
        <v>457</v>
      </c>
      <c r="F19" s="245" t="s">
        <v>451</v>
      </c>
      <c r="G19" s="245"/>
      <c r="H19" s="245"/>
      <c r="I19" s="246">
        <f aca="true" t="shared" si="0" ref="I19:I25">VLOOKUP(F19,Comuni,7,0)</f>
        <v>67018</v>
      </c>
      <c r="J19" s="246"/>
      <c r="K19" s="247"/>
      <c r="L19" s="38"/>
      <c r="M19" s="46"/>
      <c r="N19" s="37"/>
      <c r="O19" s="37"/>
    </row>
    <row r="20" spans="2:15" ht="30" customHeight="1">
      <c r="B20" s="37"/>
      <c r="C20" s="267"/>
      <c r="D20" s="268"/>
      <c r="E20" s="58" t="s">
        <v>466</v>
      </c>
      <c r="F20" s="245" t="s">
        <v>413</v>
      </c>
      <c r="G20" s="245"/>
      <c r="H20" s="245"/>
      <c r="I20" s="246">
        <f t="shared" si="0"/>
        <v>66016</v>
      </c>
      <c r="J20" s="246"/>
      <c r="K20" s="247"/>
      <c r="L20" s="38"/>
      <c r="M20" s="46"/>
      <c r="N20" s="37"/>
      <c r="O20" s="37"/>
    </row>
    <row r="21" spans="2:15" ht="30" customHeight="1">
      <c r="B21" s="37"/>
      <c r="C21" s="269"/>
      <c r="D21" s="270"/>
      <c r="E21" s="58"/>
      <c r="F21" s="245"/>
      <c r="G21" s="245"/>
      <c r="H21" s="245"/>
      <c r="I21" s="246" t="e">
        <f t="shared" si="0"/>
        <v>#N/A</v>
      </c>
      <c r="J21" s="246"/>
      <c r="K21" s="247"/>
      <c r="L21" s="38"/>
      <c r="M21" s="46"/>
      <c r="N21" s="37"/>
      <c r="O21" s="37"/>
    </row>
    <row r="22" spans="2:15" ht="30" customHeight="1">
      <c r="B22" s="37"/>
      <c r="C22" s="269"/>
      <c r="D22" s="270"/>
      <c r="E22" s="58"/>
      <c r="F22" s="245"/>
      <c r="G22" s="245"/>
      <c r="H22" s="245"/>
      <c r="I22" s="246" t="e">
        <f t="shared" si="0"/>
        <v>#N/A</v>
      </c>
      <c r="J22" s="246"/>
      <c r="K22" s="247"/>
      <c r="L22" s="38"/>
      <c r="M22" s="46"/>
      <c r="N22" s="37"/>
      <c r="O22" s="37"/>
    </row>
    <row r="23" spans="2:15" ht="30" customHeight="1">
      <c r="B23" s="37"/>
      <c r="C23" s="269"/>
      <c r="D23" s="270"/>
      <c r="E23" s="58"/>
      <c r="F23" s="245"/>
      <c r="G23" s="245"/>
      <c r="H23" s="245"/>
      <c r="I23" s="246" t="e">
        <f t="shared" si="0"/>
        <v>#N/A</v>
      </c>
      <c r="J23" s="246"/>
      <c r="K23" s="247"/>
      <c r="L23" s="38"/>
      <c r="M23" s="37"/>
      <c r="N23" s="37"/>
      <c r="O23" s="37"/>
    </row>
    <row r="24" spans="2:15" ht="30" customHeight="1">
      <c r="B24" s="37"/>
      <c r="C24" s="269"/>
      <c r="D24" s="270"/>
      <c r="E24" s="58"/>
      <c r="F24" s="245"/>
      <c r="G24" s="245"/>
      <c r="H24" s="245"/>
      <c r="I24" s="246" t="e">
        <f t="shared" si="0"/>
        <v>#N/A</v>
      </c>
      <c r="J24" s="246"/>
      <c r="K24" s="247"/>
      <c r="L24" s="38"/>
      <c r="M24" s="37"/>
      <c r="N24" s="37"/>
      <c r="O24" s="37"/>
    </row>
    <row r="25" spans="2:15" ht="30" customHeight="1" thickBot="1">
      <c r="B25" s="37"/>
      <c r="C25" s="271"/>
      <c r="D25" s="272"/>
      <c r="E25" s="62"/>
      <c r="F25" s="273"/>
      <c r="G25" s="273"/>
      <c r="H25" s="273"/>
      <c r="I25" s="274" t="e">
        <f t="shared" si="0"/>
        <v>#N/A</v>
      </c>
      <c r="J25" s="274"/>
      <c r="K25" s="275"/>
      <c r="L25" s="38"/>
      <c r="M25" s="37"/>
      <c r="N25" s="37"/>
      <c r="O25" s="37"/>
    </row>
    <row r="26" spans="2:15" ht="30" customHeight="1" thickBot="1">
      <c r="B26" s="37"/>
      <c r="C26" s="38"/>
      <c r="D26" s="38"/>
      <c r="E26" s="38"/>
      <c r="F26" s="38"/>
      <c r="G26" s="38"/>
      <c r="H26" s="38"/>
      <c r="I26" s="38"/>
      <c r="J26" s="38"/>
      <c r="K26" s="38"/>
      <c r="L26" s="38"/>
      <c r="M26" s="37"/>
      <c r="N26" s="37"/>
      <c r="O26" s="37"/>
    </row>
    <row r="27" spans="2:15" ht="30" customHeight="1" thickBot="1">
      <c r="B27" s="37"/>
      <c r="C27" s="279" t="s">
        <v>402</v>
      </c>
      <c r="D27" s="280"/>
      <c r="E27" s="280"/>
      <c r="F27" s="280"/>
      <c r="G27" s="280"/>
      <c r="H27" s="280"/>
      <c r="I27" s="280"/>
      <c r="J27" s="280"/>
      <c r="K27" s="281"/>
      <c r="L27" s="41"/>
      <c r="M27" s="37"/>
      <c r="N27" s="37"/>
      <c r="O27" s="37"/>
    </row>
    <row r="28" spans="2:15" ht="30" customHeight="1">
      <c r="B28" s="37"/>
      <c r="C28" s="282" t="s">
        <v>612</v>
      </c>
      <c r="D28" s="283"/>
      <c r="E28" s="284"/>
      <c r="F28" s="285" t="s">
        <v>638</v>
      </c>
      <c r="G28" s="286"/>
      <c r="H28" s="286"/>
      <c r="I28" s="286"/>
      <c r="J28" s="286"/>
      <c r="K28" s="287"/>
      <c r="L28" s="187"/>
      <c r="M28" s="198"/>
      <c r="N28" s="198"/>
      <c r="O28" s="37"/>
    </row>
    <row r="29" spans="2:15" ht="30" customHeight="1">
      <c r="B29" s="37"/>
      <c r="C29" s="288" t="s">
        <v>583</v>
      </c>
      <c r="D29" s="289"/>
      <c r="E29" s="290"/>
      <c r="F29" s="291" t="s">
        <v>332</v>
      </c>
      <c r="G29" s="292"/>
      <c r="H29" s="292"/>
      <c r="I29" s="292"/>
      <c r="J29" s="292"/>
      <c r="K29" s="293"/>
      <c r="L29" s="38"/>
      <c r="M29" s="37"/>
      <c r="N29" s="37"/>
      <c r="O29" s="37"/>
    </row>
    <row r="30" spans="2:15" ht="30" customHeight="1">
      <c r="B30" s="37"/>
      <c r="C30" s="288" t="s">
        <v>584</v>
      </c>
      <c r="D30" s="289"/>
      <c r="E30" s="290"/>
      <c r="F30" s="303" t="s">
        <v>396</v>
      </c>
      <c r="G30" s="292"/>
      <c r="H30" s="292"/>
      <c r="I30" s="292"/>
      <c r="J30" s="292"/>
      <c r="K30" s="293"/>
      <c r="L30" s="38"/>
      <c r="M30" s="37"/>
      <c r="N30" s="37"/>
      <c r="O30" s="37"/>
    </row>
    <row r="31" spans="2:15" ht="30" customHeight="1">
      <c r="B31" s="37"/>
      <c r="C31" s="304" t="s">
        <v>407</v>
      </c>
      <c r="D31" s="305"/>
      <c r="E31" s="306"/>
      <c r="F31" s="307" t="s">
        <v>90</v>
      </c>
      <c r="G31" s="308"/>
      <c r="H31" s="308"/>
      <c r="I31" s="308"/>
      <c r="J31" s="308"/>
      <c r="K31" s="309"/>
      <c r="L31" s="38"/>
      <c r="M31" s="434"/>
      <c r="N31" s="435"/>
      <c r="O31" s="37"/>
    </row>
    <row r="32" spans="2:16" ht="27.75" customHeight="1">
      <c r="B32" s="37"/>
      <c r="C32" s="310" t="s">
        <v>585</v>
      </c>
      <c r="D32" s="311"/>
      <c r="E32" s="312"/>
      <c r="F32" s="276" t="s">
        <v>244</v>
      </c>
      <c r="G32" s="277"/>
      <c r="H32" s="277"/>
      <c r="I32" s="277"/>
      <c r="J32" s="277"/>
      <c r="K32" s="278"/>
      <c r="L32" s="191"/>
      <c r="M32" s="192"/>
      <c r="N32" s="192"/>
      <c r="O32" s="192"/>
      <c r="P32" s="192"/>
    </row>
    <row r="33" spans="2:15" ht="30" customHeight="1" thickBot="1">
      <c r="B33" s="37"/>
      <c r="C33" s="297" t="s">
        <v>2</v>
      </c>
      <c r="D33" s="298"/>
      <c r="E33" s="299"/>
      <c r="F33" s="300" t="s">
        <v>254</v>
      </c>
      <c r="G33" s="301"/>
      <c r="H33" s="301"/>
      <c r="I33" s="301"/>
      <c r="J33" s="301"/>
      <c r="K33" s="302"/>
      <c r="L33" s="38"/>
      <c r="M33" s="37"/>
      <c r="N33" s="37"/>
      <c r="O33" s="37"/>
    </row>
    <row r="34" spans="2:15" ht="30" customHeight="1" thickBot="1">
      <c r="B34" s="37"/>
      <c r="C34" s="38"/>
      <c r="D34" s="38"/>
      <c r="E34" s="38"/>
      <c r="F34" s="38"/>
      <c r="G34" s="38"/>
      <c r="H34" s="38"/>
      <c r="I34" s="38"/>
      <c r="J34" s="38"/>
      <c r="K34" s="38"/>
      <c r="L34" s="38"/>
      <c r="M34" s="37"/>
      <c r="N34" s="37"/>
      <c r="O34" s="37"/>
    </row>
    <row r="35" spans="2:15" s="49" customFormat="1" ht="30" customHeight="1" thickBot="1">
      <c r="B35" s="47"/>
      <c r="C35" s="201" t="s">
        <v>392</v>
      </c>
      <c r="D35" s="202"/>
      <c r="E35" s="202"/>
      <c r="F35" s="202"/>
      <c r="G35" s="202"/>
      <c r="H35" s="202"/>
      <c r="I35" s="202"/>
      <c r="J35" s="202"/>
      <c r="K35" s="203"/>
      <c r="L35" s="48"/>
      <c r="M35" s="47"/>
      <c r="N35" s="47"/>
      <c r="O35" s="47"/>
    </row>
    <row r="36" spans="2:15" ht="30" customHeight="1">
      <c r="B36" s="37"/>
      <c r="C36" s="294" t="s">
        <v>586</v>
      </c>
      <c r="D36" s="295"/>
      <c r="E36" s="296"/>
      <c r="F36" s="292"/>
      <c r="G36" s="292"/>
      <c r="H36" s="292"/>
      <c r="I36" s="292"/>
      <c r="J36" s="292"/>
      <c r="K36" s="293"/>
      <c r="L36" s="38"/>
      <c r="M36" s="37"/>
      <c r="N36" s="37"/>
      <c r="O36" s="37"/>
    </row>
    <row r="37" spans="2:15" ht="30" customHeight="1">
      <c r="B37" s="37"/>
      <c r="C37" s="313" t="s">
        <v>587</v>
      </c>
      <c r="D37" s="314"/>
      <c r="E37" s="315"/>
      <c r="F37" s="292"/>
      <c r="G37" s="292"/>
      <c r="H37" s="292"/>
      <c r="I37" s="292"/>
      <c r="J37" s="292"/>
      <c r="K37" s="293"/>
      <c r="L37" s="38"/>
      <c r="M37" s="37"/>
      <c r="N37" s="37"/>
      <c r="O37" s="37"/>
    </row>
    <row r="38" spans="2:15" ht="30" customHeight="1">
      <c r="B38" s="37"/>
      <c r="C38" s="313" t="s">
        <v>97</v>
      </c>
      <c r="D38" s="314"/>
      <c r="E38" s="315"/>
      <c r="F38" s="276" t="s">
        <v>244</v>
      </c>
      <c r="G38" s="277"/>
      <c r="H38" s="277"/>
      <c r="I38" s="277"/>
      <c r="J38" s="277"/>
      <c r="K38" s="278"/>
      <c r="L38" s="38"/>
      <c r="M38" s="37"/>
      <c r="N38" s="37"/>
      <c r="O38" s="37"/>
    </row>
    <row r="39" spans="2:16" ht="30" customHeight="1">
      <c r="B39" s="37"/>
      <c r="C39" s="313" t="s">
        <v>98</v>
      </c>
      <c r="D39" s="314"/>
      <c r="E39" s="315"/>
      <c r="F39" s="292" t="s">
        <v>254</v>
      </c>
      <c r="G39" s="292"/>
      <c r="H39" s="292"/>
      <c r="I39" s="292"/>
      <c r="J39" s="292"/>
      <c r="K39" s="293"/>
      <c r="L39" s="187"/>
      <c r="M39" s="188"/>
      <c r="N39" s="188"/>
      <c r="O39" s="188"/>
      <c r="P39" s="188"/>
    </row>
    <row r="40" spans="2:15" ht="30" customHeight="1" thickBot="1">
      <c r="B40" s="37"/>
      <c r="C40" s="316" t="s">
        <v>588</v>
      </c>
      <c r="D40" s="317"/>
      <c r="E40" s="318"/>
      <c r="F40" s="319" t="s">
        <v>96</v>
      </c>
      <c r="G40" s="319"/>
      <c r="H40" s="319"/>
      <c r="I40" s="319"/>
      <c r="J40" s="319"/>
      <c r="K40" s="320"/>
      <c r="L40" s="38"/>
      <c r="M40" s="37"/>
      <c r="N40" s="37"/>
      <c r="O40" s="37"/>
    </row>
    <row r="41" spans="2:15" ht="30" customHeight="1" thickBot="1">
      <c r="B41" s="37"/>
      <c r="C41" s="38"/>
      <c r="D41" s="38"/>
      <c r="E41" s="38"/>
      <c r="F41" s="38"/>
      <c r="G41" s="38"/>
      <c r="H41" s="38"/>
      <c r="I41" s="38"/>
      <c r="J41" s="38"/>
      <c r="K41" s="38"/>
      <c r="L41" s="38"/>
      <c r="M41" s="37"/>
      <c r="N41" s="37"/>
      <c r="O41" s="37"/>
    </row>
    <row r="42" spans="2:15" ht="30" customHeight="1" thickBot="1">
      <c r="B42" s="37"/>
      <c r="C42" s="201" t="s">
        <v>523</v>
      </c>
      <c r="D42" s="202"/>
      <c r="E42" s="202"/>
      <c r="F42" s="202"/>
      <c r="G42" s="202"/>
      <c r="H42" s="202"/>
      <c r="I42" s="202"/>
      <c r="J42" s="202"/>
      <c r="K42" s="203"/>
      <c r="L42" s="107"/>
      <c r="M42" s="37"/>
      <c r="N42" s="37"/>
      <c r="O42" s="37"/>
    </row>
    <row r="43" spans="2:15" ht="30" customHeight="1">
      <c r="B43" s="37"/>
      <c r="C43" s="321" t="s">
        <v>6</v>
      </c>
      <c r="D43" s="322"/>
      <c r="E43" s="323"/>
      <c r="F43" s="324" t="s">
        <v>397</v>
      </c>
      <c r="G43" s="325"/>
      <c r="H43" s="325"/>
      <c r="I43" s="325"/>
      <c r="J43" s="325"/>
      <c r="K43" s="326"/>
      <c r="L43" s="38"/>
      <c r="M43" s="37"/>
      <c r="N43" s="37"/>
      <c r="O43" s="37"/>
    </row>
    <row r="44" spans="2:15" ht="30" customHeight="1">
      <c r="B44" s="37"/>
      <c r="C44" s="310" t="s">
        <v>7</v>
      </c>
      <c r="D44" s="311"/>
      <c r="E44" s="312"/>
      <c r="F44" s="325" t="s">
        <v>638</v>
      </c>
      <c r="G44" s="325"/>
      <c r="H44" s="325"/>
      <c r="I44" s="325"/>
      <c r="J44" s="325"/>
      <c r="K44" s="326"/>
      <c r="L44" s="38"/>
      <c r="M44" s="37"/>
      <c r="N44" s="37"/>
      <c r="O44" s="37"/>
    </row>
    <row r="45" spans="2:15" ht="30" customHeight="1">
      <c r="B45" s="37"/>
      <c r="C45" s="310" t="s">
        <v>8</v>
      </c>
      <c r="D45" s="311"/>
      <c r="E45" s="312"/>
      <c r="F45" s="324"/>
      <c r="G45" s="325"/>
      <c r="H45" s="325"/>
      <c r="I45" s="325"/>
      <c r="J45" s="325"/>
      <c r="K45" s="326"/>
      <c r="L45" s="38"/>
      <c r="M45" s="37"/>
      <c r="N45" s="37"/>
      <c r="O45" s="37"/>
    </row>
    <row r="46" spans="2:15" ht="30" customHeight="1">
      <c r="B46" s="37"/>
      <c r="C46" s="310" t="s">
        <v>9</v>
      </c>
      <c r="D46" s="311"/>
      <c r="E46" s="312"/>
      <c r="F46" s="327"/>
      <c r="G46" s="325"/>
      <c r="H46" s="325"/>
      <c r="I46" s="325"/>
      <c r="J46" s="325"/>
      <c r="K46" s="326"/>
      <c r="L46" s="38"/>
      <c r="M46" s="37"/>
      <c r="N46" s="37"/>
      <c r="O46" s="37"/>
    </row>
    <row r="47" spans="2:15" ht="30" customHeight="1" thickBot="1">
      <c r="B47" s="37"/>
      <c r="C47" s="297" t="s">
        <v>10</v>
      </c>
      <c r="D47" s="298"/>
      <c r="E47" s="299"/>
      <c r="F47" s="328"/>
      <c r="G47" s="329"/>
      <c r="H47" s="329"/>
      <c r="I47" s="329"/>
      <c r="J47" s="329"/>
      <c r="K47" s="330"/>
      <c r="L47" s="38"/>
      <c r="M47" s="37"/>
      <c r="N47" s="37"/>
      <c r="O47" s="37"/>
    </row>
    <row r="48" spans="2:15" ht="30" customHeight="1" thickBot="1">
      <c r="B48" s="37"/>
      <c r="C48" s="410"/>
      <c r="D48" s="410"/>
      <c r="E48" s="410"/>
      <c r="F48" s="410"/>
      <c r="G48" s="410"/>
      <c r="H48" s="410"/>
      <c r="I48" s="410"/>
      <c r="J48" s="410"/>
      <c r="K48" s="410"/>
      <c r="L48" s="38"/>
      <c r="M48" s="37"/>
      <c r="N48" s="37"/>
      <c r="O48" s="37"/>
    </row>
    <row r="49" spans="2:15" ht="40.5" customHeight="1" thickBot="1">
      <c r="B49" s="216" t="s">
        <v>521</v>
      </c>
      <c r="C49" s="217"/>
      <c r="D49" s="217"/>
      <c r="E49" s="217"/>
      <c r="F49" s="217"/>
      <c r="G49" s="217"/>
      <c r="H49" s="217"/>
      <c r="I49" s="217"/>
      <c r="J49" s="217"/>
      <c r="K49" s="217"/>
      <c r="L49" s="218"/>
      <c r="M49" s="82"/>
      <c r="N49" s="82"/>
      <c r="O49" s="82"/>
    </row>
    <row r="50" spans="2:15" ht="36" customHeight="1" thickBot="1">
      <c r="B50" s="209" t="s">
        <v>589</v>
      </c>
      <c r="C50" s="207"/>
      <c r="D50" s="210"/>
      <c r="E50" s="207" t="s">
        <v>590</v>
      </c>
      <c r="F50" s="209" t="s">
        <v>591</v>
      </c>
      <c r="G50" s="207"/>
      <c r="H50" s="210"/>
      <c r="I50" s="207" t="s">
        <v>592</v>
      </c>
      <c r="J50" s="209" t="s">
        <v>593</v>
      </c>
      <c r="K50" s="207"/>
      <c r="L50" s="210"/>
      <c r="M50" s="193"/>
      <c r="N50" s="83"/>
      <c r="O50" s="83"/>
    </row>
    <row r="51" spans="2:15" ht="30" customHeight="1" thickBot="1">
      <c r="B51" s="411"/>
      <c r="C51" s="208"/>
      <c r="D51" s="412"/>
      <c r="E51" s="208"/>
      <c r="F51" s="100" t="s">
        <v>157</v>
      </c>
      <c r="G51" s="100" t="s">
        <v>158</v>
      </c>
      <c r="H51" s="100" t="s">
        <v>159</v>
      </c>
      <c r="I51" s="208"/>
      <c r="J51" s="100" t="s">
        <v>157</v>
      </c>
      <c r="K51" s="100" t="s">
        <v>158</v>
      </c>
      <c r="L51" s="100" t="s">
        <v>159</v>
      </c>
      <c r="M51" s="194"/>
      <c r="N51" s="84"/>
      <c r="O51" s="84"/>
    </row>
    <row r="52" spans="2:12" ht="34.5" customHeight="1">
      <c r="B52" s="195" t="str">
        <f>VLOOKUP($F$32,piste,2,0)</f>
        <v>Concessione finanziamento</v>
      </c>
      <c r="C52" s="196"/>
      <c r="D52" s="197"/>
      <c r="E52" s="73" t="s">
        <v>468</v>
      </c>
      <c r="F52" s="73">
        <v>1</v>
      </c>
      <c r="G52" s="73" t="s">
        <v>144</v>
      </c>
      <c r="H52" s="74">
        <v>2019</v>
      </c>
      <c r="I52" s="73" t="s">
        <v>469</v>
      </c>
      <c r="J52" s="73">
        <v>31</v>
      </c>
      <c r="K52" s="73" t="s">
        <v>146</v>
      </c>
      <c r="L52" s="74">
        <v>2019</v>
      </c>
    </row>
    <row r="53" spans="2:13" ht="30" customHeight="1">
      <c r="B53" s="195" t="str">
        <f>VLOOKUP($F$32,piste,3,0)</f>
        <v> Esecuzione investimenti</v>
      </c>
      <c r="C53" s="196" t="e">
        <f>VLOOKUP(F17,piste,3,0)</f>
        <v>#N/A</v>
      </c>
      <c r="D53" s="197"/>
      <c r="E53" s="73" t="s">
        <v>469</v>
      </c>
      <c r="F53" s="73">
        <v>1</v>
      </c>
      <c r="G53" s="73" t="s">
        <v>144</v>
      </c>
      <c r="H53" s="74">
        <v>2020</v>
      </c>
      <c r="I53" s="73" t="s">
        <v>469</v>
      </c>
      <c r="J53" s="73">
        <v>31</v>
      </c>
      <c r="K53" s="73" t="s">
        <v>146</v>
      </c>
      <c r="L53" s="74">
        <v>2020</v>
      </c>
      <c r="M53" s="170"/>
    </row>
    <row r="54" spans="2:12" ht="30" customHeight="1">
      <c r="B54" s="195" t="str">
        <f>VLOOKUP($F$32,piste,4,0)</f>
        <v> Chiusura Intervento</v>
      </c>
      <c r="C54" s="196" t="e">
        <f>VLOOKUP(F17,piste,4,0)</f>
        <v>#N/A</v>
      </c>
      <c r="D54" s="197"/>
      <c r="E54" s="73" t="s">
        <v>469</v>
      </c>
      <c r="F54" s="73">
        <v>31</v>
      </c>
      <c r="G54" s="73" t="s">
        <v>148</v>
      </c>
      <c r="H54" s="74">
        <v>2020</v>
      </c>
      <c r="I54" s="73" t="s">
        <v>469</v>
      </c>
      <c r="J54" s="73">
        <v>31</v>
      </c>
      <c r="K54" s="73" t="s">
        <v>152</v>
      </c>
      <c r="L54" s="74">
        <v>2020</v>
      </c>
    </row>
    <row r="55" spans="2:12" ht="30" customHeight="1">
      <c r="B55" s="195" t="str">
        <f>VLOOKUP($F$32,piste,5,0)</f>
        <v>Non pertinente</v>
      </c>
      <c r="C55" s="196" t="e">
        <f>VLOOKUP(F17,piste,5,0)</f>
        <v>#N/A</v>
      </c>
      <c r="D55" s="197"/>
      <c r="E55" s="73"/>
      <c r="F55" s="73"/>
      <c r="G55" s="73"/>
      <c r="H55" s="74"/>
      <c r="I55" s="73"/>
      <c r="J55" s="73"/>
      <c r="K55" s="73"/>
      <c r="L55" s="74"/>
    </row>
    <row r="56" spans="2:12" ht="30" customHeight="1">
      <c r="B56" s="195" t="str">
        <f>VLOOKUP($F$32,piste,6,0)</f>
        <v>Non pertinente</v>
      </c>
      <c r="C56" s="196" t="e">
        <f>VLOOKUP(F17,piste,6,0)</f>
        <v>#N/A</v>
      </c>
      <c r="D56" s="197"/>
      <c r="E56" s="73"/>
      <c r="F56" s="73"/>
      <c r="G56" s="73"/>
      <c r="H56" s="74"/>
      <c r="I56" s="73"/>
      <c r="J56" s="73"/>
      <c r="K56" s="73"/>
      <c r="L56" s="74"/>
    </row>
    <row r="57" spans="2:12" ht="30" customHeight="1">
      <c r="B57" s="195" t="str">
        <f>VLOOKUP($F$32,piste,7,0)</f>
        <v>Non pertinente</v>
      </c>
      <c r="C57" s="196" t="e">
        <f>VLOOKUP(F17,piste,7,0)</f>
        <v>#N/A</v>
      </c>
      <c r="D57" s="197"/>
      <c r="E57" s="73"/>
      <c r="F57" s="73"/>
      <c r="G57" s="73"/>
      <c r="H57" s="74"/>
      <c r="I57" s="73"/>
      <c r="J57" s="73"/>
      <c r="K57" s="73"/>
      <c r="L57" s="74"/>
    </row>
    <row r="58" spans="2:12" ht="30" customHeight="1">
      <c r="B58" s="195" t="str">
        <f>VLOOKUP($F$32,piste,8,0)</f>
        <v>Non pertinente</v>
      </c>
      <c r="C58" s="196" t="e">
        <f>VLOOKUP(F17,piste,8,0)</f>
        <v>#N/A</v>
      </c>
      <c r="D58" s="197"/>
      <c r="E58" s="73"/>
      <c r="F58" s="73"/>
      <c r="G58" s="73"/>
      <c r="H58" s="74"/>
      <c r="I58" s="73"/>
      <c r="J58" s="73"/>
      <c r="K58" s="73"/>
      <c r="L58" s="74"/>
    </row>
    <row r="59" spans="2:12" ht="30" customHeight="1" thickBot="1">
      <c r="B59" s="204" t="str">
        <f>VLOOKUP($F$32,piste,9,0)</f>
        <v>Non pertinente</v>
      </c>
      <c r="C59" s="205" t="e">
        <f>VLOOKUP(F17,piste,9,0)</f>
        <v>#N/A</v>
      </c>
      <c r="D59" s="206"/>
      <c r="E59" s="75"/>
      <c r="F59" s="75"/>
      <c r="G59" s="75"/>
      <c r="H59" s="76"/>
      <c r="I59" s="75"/>
      <c r="J59" s="75"/>
      <c r="K59" s="75"/>
      <c r="L59" s="76"/>
    </row>
    <row r="60" spans="2:12" ht="30" customHeight="1" thickBot="1">
      <c r="B60" s="113"/>
      <c r="C60" s="113"/>
      <c r="D60" s="113"/>
      <c r="E60" s="73"/>
      <c r="F60" s="73"/>
      <c r="G60" s="73"/>
      <c r="H60" s="73"/>
      <c r="I60" s="73"/>
      <c r="J60" s="73"/>
      <c r="K60" s="73"/>
      <c r="L60" s="73"/>
    </row>
    <row r="61" spans="2:15" ht="40.5" customHeight="1" thickBot="1">
      <c r="B61" s="216" t="s">
        <v>639</v>
      </c>
      <c r="C61" s="217"/>
      <c r="D61" s="217"/>
      <c r="E61" s="217"/>
      <c r="F61" s="217"/>
      <c r="G61" s="217"/>
      <c r="H61" s="217"/>
      <c r="I61" s="217"/>
      <c r="J61" s="217"/>
      <c r="K61" s="217"/>
      <c r="L61" s="218"/>
      <c r="M61" s="82"/>
      <c r="N61" s="82"/>
      <c r="O61" s="82"/>
    </row>
    <row r="62" spans="2:15" ht="36" customHeight="1" thickBot="1">
      <c r="B62" s="209" t="s">
        <v>528</v>
      </c>
      <c r="C62" s="207"/>
      <c r="D62" s="210"/>
      <c r="E62" s="207" t="s">
        <v>590</v>
      </c>
      <c r="F62" s="209" t="s">
        <v>591</v>
      </c>
      <c r="G62" s="207"/>
      <c r="H62" s="210"/>
      <c r="I62" s="207" t="s">
        <v>592</v>
      </c>
      <c r="J62" s="209" t="s">
        <v>593</v>
      </c>
      <c r="K62" s="207"/>
      <c r="L62" s="210"/>
      <c r="M62" s="193"/>
      <c r="N62" s="199"/>
      <c r="O62" s="199"/>
    </row>
    <row r="63" spans="2:15" ht="30" customHeight="1" thickBot="1">
      <c r="B63" s="411"/>
      <c r="C63" s="208"/>
      <c r="D63" s="412"/>
      <c r="E63" s="208"/>
      <c r="F63" s="100" t="s">
        <v>157</v>
      </c>
      <c r="G63" s="100" t="s">
        <v>158</v>
      </c>
      <c r="H63" s="100" t="s">
        <v>159</v>
      </c>
      <c r="I63" s="208"/>
      <c r="J63" s="100" t="s">
        <v>157</v>
      </c>
      <c r="K63" s="100" t="s">
        <v>158</v>
      </c>
      <c r="L63" s="100" t="s">
        <v>159</v>
      </c>
      <c r="M63" s="84"/>
      <c r="N63" s="84"/>
      <c r="O63" s="84"/>
    </row>
    <row r="64" spans="2:12" ht="34.5" customHeight="1">
      <c r="B64" s="195"/>
      <c r="C64" s="196"/>
      <c r="D64" s="197"/>
      <c r="E64" s="73"/>
      <c r="F64" s="73"/>
      <c r="G64" s="73"/>
      <c r="H64" s="74"/>
      <c r="I64" s="73"/>
      <c r="J64" s="73"/>
      <c r="K64" s="73"/>
      <c r="L64" s="74"/>
    </row>
    <row r="65" spans="2:12" ht="30" customHeight="1">
      <c r="B65" s="195"/>
      <c r="C65" s="196"/>
      <c r="D65" s="197"/>
      <c r="E65" s="73"/>
      <c r="F65" s="73"/>
      <c r="G65" s="73"/>
      <c r="H65" s="74"/>
      <c r="I65" s="73"/>
      <c r="J65" s="73"/>
      <c r="K65" s="73"/>
      <c r="L65" s="74"/>
    </row>
    <row r="66" spans="2:12" ht="30" customHeight="1">
      <c r="B66" s="195"/>
      <c r="C66" s="196"/>
      <c r="D66" s="197"/>
      <c r="E66" s="73"/>
      <c r="F66" s="73"/>
      <c r="G66" s="73"/>
      <c r="H66" s="74"/>
      <c r="I66" s="73"/>
      <c r="J66" s="73"/>
      <c r="K66" s="73"/>
      <c r="L66" s="74"/>
    </row>
    <row r="67" spans="2:12" ht="30" customHeight="1">
      <c r="B67" s="195"/>
      <c r="C67" s="196"/>
      <c r="D67" s="197"/>
      <c r="E67" s="73"/>
      <c r="F67" s="73"/>
      <c r="G67" s="73"/>
      <c r="H67" s="74"/>
      <c r="I67" s="73"/>
      <c r="J67" s="73"/>
      <c r="K67" s="73"/>
      <c r="L67" s="74"/>
    </row>
    <row r="68" spans="2:12" ht="30" customHeight="1">
      <c r="B68" s="195"/>
      <c r="C68" s="196"/>
      <c r="D68" s="197"/>
      <c r="E68" s="73"/>
      <c r="F68" s="73"/>
      <c r="G68" s="73"/>
      <c r="H68" s="74"/>
      <c r="I68" s="73"/>
      <c r="J68" s="73"/>
      <c r="K68" s="73"/>
      <c r="L68" s="74"/>
    </row>
    <row r="69" spans="2:12" ht="30" customHeight="1">
      <c r="B69" s="195"/>
      <c r="C69" s="196"/>
      <c r="D69" s="197"/>
      <c r="E69" s="73"/>
      <c r="F69" s="73"/>
      <c r="G69" s="73"/>
      <c r="H69" s="74"/>
      <c r="I69" s="73"/>
      <c r="J69" s="73"/>
      <c r="K69" s="73"/>
      <c r="L69" s="74"/>
    </row>
    <row r="70" spans="2:12" ht="30" customHeight="1">
      <c r="B70" s="195"/>
      <c r="C70" s="196"/>
      <c r="D70" s="197"/>
      <c r="E70" s="73"/>
      <c r="F70" s="73"/>
      <c r="G70" s="73"/>
      <c r="H70" s="74"/>
      <c r="I70" s="73"/>
      <c r="J70" s="73"/>
      <c r="K70" s="73"/>
      <c r="L70" s="74"/>
    </row>
    <row r="71" spans="2:12" ht="30" customHeight="1" thickBot="1">
      <c r="B71" s="204"/>
      <c r="C71" s="205"/>
      <c r="D71" s="206"/>
      <c r="E71" s="75"/>
      <c r="F71" s="75"/>
      <c r="G71" s="75"/>
      <c r="H71" s="76"/>
      <c r="I71" s="75"/>
      <c r="J71" s="75"/>
      <c r="K71" s="75"/>
      <c r="L71" s="76"/>
    </row>
    <row r="72" spans="2:12" ht="30" customHeight="1">
      <c r="B72" s="113"/>
      <c r="C72" s="113"/>
      <c r="D72" s="113"/>
      <c r="E72" s="73"/>
      <c r="F72" s="73"/>
      <c r="G72" s="73"/>
      <c r="H72" s="73"/>
      <c r="I72" s="73"/>
      <c r="J72" s="73"/>
      <c r="K72" s="73"/>
      <c r="L72" s="73"/>
    </row>
    <row r="73" spans="2:16" ht="30" customHeight="1" thickBot="1">
      <c r="B73" s="37"/>
      <c r="C73" s="38"/>
      <c r="D73" s="38"/>
      <c r="E73" s="38"/>
      <c r="F73" s="38"/>
      <c r="G73" s="38"/>
      <c r="H73" s="38"/>
      <c r="I73" s="38"/>
      <c r="J73" s="38"/>
      <c r="K73" s="85"/>
      <c r="L73" s="85"/>
      <c r="M73" s="86"/>
      <c r="N73" s="86"/>
      <c r="O73" s="86"/>
      <c r="P73" s="37"/>
    </row>
    <row r="74" spans="2:16" ht="66" customHeight="1" thickBot="1">
      <c r="B74" s="37"/>
      <c r="C74" s="360" t="s">
        <v>631</v>
      </c>
      <c r="D74" s="413"/>
      <c r="E74" s="413"/>
      <c r="F74" s="413"/>
      <c r="G74" s="413"/>
      <c r="H74" s="413"/>
      <c r="I74" s="413"/>
      <c r="J74" s="413"/>
      <c r="K74" s="414"/>
      <c r="L74" s="38"/>
      <c r="M74" s="37"/>
      <c r="N74" s="37"/>
      <c r="O74" s="37"/>
      <c r="P74" s="37"/>
    </row>
    <row r="75" spans="2:16" ht="37.5" customHeight="1" thickBot="1">
      <c r="B75" s="37"/>
      <c r="C75" s="212" t="s">
        <v>7</v>
      </c>
      <c r="D75" s="339"/>
      <c r="E75" s="213"/>
      <c r="F75" s="212" t="s">
        <v>594</v>
      </c>
      <c r="G75" s="339"/>
      <c r="H75" s="213"/>
      <c r="I75" s="212" t="s">
        <v>517</v>
      </c>
      <c r="J75" s="213"/>
      <c r="K75" s="101" t="s">
        <v>518</v>
      </c>
      <c r="L75" s="107"/>
      <c r="M75" s="37"/>
      <c r="N75" s="37"/>
      <c r="O75" s="37"/>
      <c r="P75" s="37"/>
    </row>
    <row r="76" spans="2:16" ht="30" customHeight="1" thickBot="1">
      <c r="B76" s="37"/>
      <c r="C76" s="415" t="s">
        <v>233</v>
      </c>
      <c r="D76" s="329"/>
      <c r="E76" s="330"/>
      <c r="F76" s="415"/>
      <c r="G76" s="329"/>
      <c r="H76" s="330"/>
      <c r="I76" s="416">
        <v>350000</v>
      </c>
      <c r="J76" s="417"/>
      <c r="K76" s="88">
        <v>350000</v>
      </c>
      <c r="L76" s="38"/>
      <c r="M76" s="37"/>
      <c r="N76" s="37"/>
      <c r="O76" s="37"/>
      <c r="P76" s="37"/>
    </row>
    <row r="77" spans="2:16" ht="30" customHeight="1" thickBot="1">
      <c r="B77" s="37"/>
      <c r="C77" s="331" t="s">
        <v>595</v>
      </c>
      <c r="D77" s="332"/>
      <c r="E77" s="332"/>
      <c r="F77" s="209" t="s">
        <v>596</v>
      </c>
      <c r="G77" s="207"/>
      <c r="H77" s="210"/>
      <c r="I77" s="207" t="s">
        <v>597</v>
      </c>
      <c r="J77" s="207"/>
      <c r="K77" s="210"/>
      <c r="L77" s="38"/>
      <c r="M77" s="37"/>
      <c r="N77" s="37"/>
      <c r="O77" s="37"/>
      <c r="P77" s="37"/>
    </row>
    <row r="78" spans="2:16" ht="30" customHeight="1" thickBot="1">
      <c r="B78" s="37"/>
      <c r="C78" s="420"/>
      <c r="D78" s="421"/>
      <c r="E78" s="421"/>
      <c r="F78" s="100" t="s">
        <v>157</v>
      </c>
      <c r="G78" s="100" t="s">
        <v>158</v>
      </c>
      <c r="H78" s="100" t="s">
        <v>159</v>
      </c>
      <c r="I78" s="100" t="s">
        <v>157</v>
      </c>
      <c r="J78" s="100" t="s">
        <v>158</v>
      </c>
      <c r="K78" s="100" t="s">
        <v>159</v>
      </c>
      <c r="L78" s="38"/>
      <c r="M78" s="37"/>
      <c r="N78" s="37"/>
      <c r="O78" s="37"/>
      <c r="P78" s="37"/>
    </row>
    <row r="79" spans="2:16" ht="30" customHeight="1">
      <c r="B79" s="37"/>
      <c r="C79" s="418" t="str">
        <f>VLOOKUP($C$76,proced,2,0)</f>
        <v>Pubblicazione Bando</v>
      </c>
      <c r="D79" s="419"/>
      <c r="E79" s="419"/>
      <c r="F79" s="89">
        <v>15</v>
      </c>
      <c r="G79" s="73" t="s">
        <v>152</v>
      </c>
      <c r="H79" s="74">
        <v>2018</v>
      </c>
      <c r="I79" s="89"/>
      <c r="J79" s="73"/>
      <c r="K79" s="74"/>
      <c r="L79" s="38"/>
      <c r="M79" s="37"/>
      <c r="N79" s="37"/>
      <c r="O79" s="37"/>
      <c r="P79" s="37"/>
    </row>
    <row r="80" spans="2:16" ht="30" customHeight="1">
      <c r="B80" s="37"/>
      <c r="C80" s="418" t="str">
        <f>VLOOKUP($C$76,proced,3,0)</f>
        <v>Acquisizione Offerte</v>
      </c>
      <c r="D80" s="419"/>
      <c r="E80" s="419"/>
      <c r="F80" s="89">
        <v>30</v>
      </c>
      <c r="G80" s="73" t="s">
        <v>153</v>
      </c>
      <c r="H80" s="74">
        <v>2018</v>
      </c>
      <c r="I80" s="89"/>
      <c r="J80" s="73"/>
      <c r="K80" s="74"/>
      <c r="L80" s="38"/>
      <c r="M80" s="37"/>
      <c r="N80" s="37"/>
      <c r="O80" s="37"/>
      <c r="P80" s="37"/>
    </row>
    <row r="81" spans="2:16" ht="30" customHeight="1">
      <c r="B81" s="37"/>
      <c r="C81" s="418" t="str">
        <f>VLOOKUP($C$76,proced,4,0)</f>
        <v>Aggiudicazione Provvisoria</v>
      </c>
      <c r="D81" s="419"/>
      <c r="E81" s="419"/>
      <c r="F81" s="89">
        <v>25</v>
      </c>
      <c r="G81" s="73" t="s">
        <v>154</v>
      </c>
      <c r="H81" s="74">
        <v>2018</v>
      </c>
      <c r="I81" s="89"/>
      <c r="J81" s="73"/>
      <c r="K81" s="74"/>
      <c r="L81" s="38"/>
      <c r="M81" s="37"/>
      <c r="N81" s="37"/>
      <c r="O81" s="37"/>
      <c r="P81" s="37"/>
    </row>
    <row r="82" spans="2:16" ht="30" customHeight="1">
      <c r="B82" s="37"/>
      <c r="C82" s="418" t="str">
        <f>VLOOKUP($C$76,proced,5,0)</f>
        <v>Aggiudicazione Definitiva</v>
      </c>
      <c r="D82" s="419"/>
      <c r="E82" s="419"/>
      <c r="F82" s="89">
        <v>23</v>
      </c>
      <c r="G82" s="73" t="s">
        <v>155</v>
      </c>
      <c r="H82" s="74">
        <v>2018</v>
      </c>
      <c r="I82" s="89"/>
      <c r="J82" s="73"/>
      <c r="K82" s="74"/>
      <c r="L82" s="38"/>
      <c r="M82" s="37"/>
      <c r="N82" s="37"/>
      <c r="O82" s="37"/>
      <c r="P82" s="37"/>
    </row>
    <row r="83" spans="2:16" ht="30" customHeight="1">
      <c r="B83" s="37"/>
      <c r="C83" s="418" t="str">
        <f>VLOOKUP($C$76,proced,6,0)</f>
        <v>Stipula Contratto</v>
      </c>
      <c r="D83" s="419"/>
      <c r="E83" s="419"/>
      <c r="F83" s="89">
        <v>30</v>
      </c>
      <c r="G83" s="73" t="s">
        <v>155</v>
      </c>
      <c r="H83" s="74">
        <v>2019</v>
      </c>
      <c r="I83" s="89"/>
      <c r="J83" s="73"/>
      <c r="K83" s="74"/>
      <c r="L83" s="38"/>
      <c r="M83" s="37"/>
      <c r="N83" s="37"/>
      <c r="O83" s="37"/>
      <c r="P83" s="37"/>
    </row>
    <row r="84" spans="2:16" ht="30" customHeight="1">
      <c r="B84" s="37"/>
      <c r="C84" s="418" t="str">
        <f>VLOOKUP($C$76,proced,7,0)</f>
        <v>Non pertinente</v>
      </c>
      <c r="D84" s="419"/>
      <c r="E84" s="419"/>
      <c r="F84" s="89"/>
      <c r="G84" s="73"/>
      <c r="H84" s="74"/>
      <c r="I84" s="89"/>
      <c r="J84" s="73"/>
      <c r="K84" s="74"/>
      <c r="L84" s="38"/>
      <c r="M84" s="37"/>
      <c r="N84" s="37"/>
      <c r="O84" s="37"/>
      <c r="P84" s="37"/>
    </row>
    <row r="85" spans="2:16" ht="30" customHeight="1" thickBot="1">
      <c r="B85" s="37"/>
      <c r="C85" s="422" t="str">
        <f>VLOOKUP($C$76,proced,8,0)</f>
        <v>Non pertinente</v>
      </c>
      <c r="D85" s="423"/>
      <c r="E85" s="423"/>
      <c r="F85" s="87"/>
      <c r="G85" s="75"/>
      <c r="H85" s="76"/>
      <c r="I85" s="87"/>
      <c r="J85" s="75"/>
      <c r="K85" s="76"/>
      <c r="L85" s="38"/>
      <c r="M85" s="37"/>
      <c r="N85" s="37"/>
      <c r="O85" s="37"/>
      <c r="P85" s="37"/>
    </row>
    <row r="86" spans="2:16" ht="30" customHeight="1" thickBot="1">
      <c r="B86" s="37"/>
      <c r="C86" s="38"/>
      <c r="D86" s="38"/>
      <c r="E86" s="38"/>
      <c r="F86" s="38"/>
      <c r="G86" s="38"/>
      <c r="H86" s="38"/>
      <c r="I86" s="38"/>
      <c r="J86" s="38"/>
      <c r="K86" s="38"/>
      <c r="L86" s="38"/>
      <c r="M86" s="37"/>
      <c r="N86" s="37"/>
      <c r="O86" s="37"/>
      <c r="P86" s="37"/>
    </row>
    <row r="87" spans="2:16" ht="30" customHeight="1" thickBot="1">
      <c r="B87" s="37"/>
      <c r="C87" s="279" t="s">
        <v>471</v>
      </c>
      <c r="D87" s="280"/>
      <c r="E87" s="280"/>
      <c r="F87" s="280"/>
      <c r="G87" s="280"/>
      <c r="H87" s="280"/>
      <c r="I87" s="280"/>
      <c r="J87" s="280"/>
      <c r="K87" s="281"/>
      <c r="L87" s="38"/>
      <c r="M87" s="37"/>
      <c r="N87" s="37"/>
      <c r="O87" s="37"/>
      <c r="P87" s="37"/>
    </row>
    <row r="88" spans="2:16" ht="30" customHeight="1" thickBot="1">
      <c r="B88" s="37"/>
      <c r="C88" s="331" t="s">
        <v>16</v>
      </c>
      <c r="D88" s="332"/>
      <c r="E88" s="333"/>
      <c r="F88" s="207" t="s">
        <v>17</v>
      </c>
      <c r="G88" s="207"/>
      <c r="H88" s="207"/>
      <c r="I88" s="210"/>
      <c r="J88" s="334">
        <f>F99</f>
        <v>350000</v>
      </c>
      <c r="K88" s="335"/>
      <c r="L88" s="94" t="str">
        <f>+IF(J88+F136=G115,"OK","Costo totale+Economie totali diverso da finanziamento totale")</f>
        <v>OK</v>
      </c>
      <c r="M88" s="108"/>
      <c r="N88" s="37"/>
      <c r="O88" s="37"/>
      <c r="P88" s="37"/>
    </row>
    <row r="89" spans="2:16" ht="30" customHeight="1" thickBot="1">
      <c r="B89" s="37"/>
      <c r="C89" s="336" t="s">
        <v>18</v>
      </c>
      <c r="D89" s="337"/>
      <c r="E89" s="338"/>
      <c r="F89" s="339" t="s">
        <v>19</v>
      </c>
      <c r="G89" s="213"/>
      <c r="H89" s="212" t="s">
        <v>20</v>
      </c>
      <c r="I89" s="213"/>
      <c r="J89" s="339" t="s">
        <v>160</v>
      </c>
      <c r="K89" s="213"/>
      <c r="L89" s="102"/>
      <c r="M89" s="93"/>
      <c r="N89" s="37"/>
      <c r="O89" s="37"/>
      <c r="P89" s="37"/>
    </row>
    <row r="90" spans="2:16" ht="30" customHeight="1">
      <c r="B90" s="37"/>
      <c r="C90" s="340">
        <v>2019</v>
      </c>
      <c r="D90" s="341"/>
      <c r="E90" s="342"/>
      <c r="F90" s="334">
        <v>350000</v>
      </c>
      <c r="G90" s="335"/>
      <c r="H90" s="343">
        <v>350000</v>
      </c>
      <c r="I90" s="344"/>
      <c r="J90" s="345">
        <v>0</v>
      </c>
      <c r="K90" s="344"/>
      <c r="L90" s="38"/>
      <c r="M90" s="93"/>
      <c r="N90" s="37"/>
      <c r="O90" s="37"/>
      <c r="P90" s="37"/>
    </row>
    <row r="91" spans="2:16" ht="30" customHeight="1">
      <c r="B91" s="37"/>
      <c r="C91" s="340"/>
      <c r="D91" s="341"/>
      <c r="E91" s="342"/>
      <c r="F91" s="334">
        <f aca="true" t="shared" si="1" ref="F91:F98">H91+J91</f>
        <v>0</v>
      </c>
      <c r="G91" s="335"/>
      <c r="H91" s="343">
        <v>0</v>
      </c>
      <c r="I91" s="344"/>
      <c r="J91" s="345">
        <v>0</v>
      </c>
      <c r="K91" s="344"/>
      <c r="L91" s="38"/>
      <c r="M91" s="37"/>
      <c r="N91" s="37"/>
      <c r="O91" s="37"/>
      <c r="P91" s="37"/>
    </row>
    <row r="92" spans="2:16" ht="30" customHeight="1">
      <c r="B92" s="37"/>
      <c r="C92" s="340"/>
      <c r="D92" s="341"/>
      <c r="E92" s="342"/>
      <c r="F92" s="334">
        <f t="shared" si="1"/>
        <v>0</v>
      </c>
      <c r="G92" s="335"/>
      <c r="H92" s="343">
        <v>0</v>
      </c>
      <c r="I92" s="344"/>
      <c r="J92" s="345">
        <v>0</v>
      </c>
      <c r="K92" s="344"/>
      <c r="L92" s="38"/>
      <c r="M92" s="37"/>
      <c r="N92" s="37"/>
      <c r="O92" s="37"/>
      <c r="P92" s="37"/>
    </row>
    <row r="93" spans="2:16" ht="30" customHeight="1">
      <c r="B93" s="37"/>
      <c r="C93" s="340"/>
      <c r="D93" s="341"/>
      <c r="E93" s="342"/>
      <c r="F93" s="334">
        <f t="shared" si="1"/>
        <v>0</v>
      </c>
      <c r="G93" s="335"/>
      <c r="H93" s="343">
        <v>0</v>
      </c>
      <c r="I93" s="344"/>
      <c r="J93" s="345">
        <v>0</v>
      </c>
      <c r="K93" s="344"/>
      <c r="L93" s="38"/>
      <c r="M93" s="37"/>
      <c r="N93" s="37"/>
      <c r="O93" s="37"/>
      <c r="P93" s="37"/>
    </row>
    <row r="94" spans="2:16" ht="30" customHeight="1">
      <c r="B94" s="37"/>
      <c r="C94" s="340"/>
      <c r="D94" s="341"/>
      <c r="E94" s="342"/>
      <c r="F94" s="334">
        <f t="shared" si="1"/>
        <v>0</v>
      </c>
      <c r="G94" s="335"/>
      <c r="H94" s="343">
        <v>0</v>
      </c>
      <c r="I94" s="344"/>
      <c r="J94" s="345">
        <v>0</v>
      </c>
      <c r="K94" s="344"/>
      <c r="L94" s="38"/>
      <c r="M94" s="37"/>
      <c r="N94" s="37"/>
      <c r="O94" s="37"/>
      <c r="P94" s="37"/>
    </row>
    <row r="95" spans="2:16" ht="30" customHeight="1">
      <c r="B95" s="37"/>
      <c r="C95" s="340"/>
      <c r="D95" s="341"/>
      <c r="E95" s="342"/>
      <c r="F95" s="334">
        <f t="shared" si="1"/>
        <v>0</v>
      </c>
      <c r="G95" s="335"/>
      <c r="H95" s="343">
        <v>0</v>
      </c>
      <c r="I95" s="344"/>
      <c r="J95" s="345">
        <v>0</v>
      </c>
      <c r="K95" s="344"/>
      <c r="L95" s="38"/>
      <c r="M95" s="37"/>
      <c r="N95" s="37"/>
      <c r="O95" s="37"/>
      <c r="P95" s="37"/>
    </row>
    <row r="96" spans="2:16" ht="30" customHeight="1">
      <c r="B96" s="37"/>
      <c r="C96" s="340"/>
      <c r="D96" s="341"/>
      <c r="E96" s="342"/>
      <c r="F96" s="334">
        <f t="shared" si="1"/>
        <v>0</v>
      </c>
      <c r="G96" s="335"/>
      <c r="H96" s="343">
        <v>0</v>
      </c>
      <c r="I96" s="344"/>
      <c r="J96" s="345">
        <v>0</v>
      </c>
      <c r="K96" s="344"/>
      <c r="L96" s="38"/>
      <c r="M96" s="37"/>
      <c r="N96" s="37"/>
      <c r="O96" s="37"/>
      <c r="P96" s="37"/>
    </row>
    <row r="97" spans="2:16" ht="30" customHeight="1">
      <c r="B97" s="37"/>
      <c r="C97" s="340"/>
      <c r="D97" s="341"/>
      <c r="E97" s="342"/>
      <c r="F97" s="334">
        <f t="shared" si="1"/>
        <v>0</v>
      </c>
      <c r="G97" s="335"/>
      <c r="H97" s="343">
        <v>0</v>
      </c>
      <c r="I97" s="344"/>
      <c r="J97" s="345">
        <v>0</v>
      </c>
      <c r="K97" s="344"/>
      <c r="L97" s="38"/>
      <c r="M97" s="37"/>
      <c r="N97" s="37"/>
      <c r="O97" s="37"/>
      <c r="P97" s="37"/>
    </row>
    <row r="98" spans="2:16" ht="30" customHeight="1" thickBot="1">
      <c r="B98" s="37"/>
      <c r="C98" s="346"/>
      <c r="D98" s="347"/>
      <c r="E98" s="348"/>
      <c r="F98" s="349">
        <f t="shared" si="1"/>
        <v>0</v>
      </c>
      <c r="G98" s="350"/>
      <c r="H98" s="351">
        <v>0</v>
      </c>
      <c r="I98" s="352"/>
      <c r="J98" s="345">
        <v>0</v>
      </c>
      <c r="K98" s="344"/>
      <c r="L98" s="38"/>
      <c r="M98" s="37"/>
      <c r="N98" s="37"/>
      <c r="O98" s="37"/>
      <c r="P98" s="37"/>
    </row>
    <row r="99" spans="2:16" ht="30" customHeight="1" thickBot="1">
      <c r="B99" s="37"/>
      <c r="C99" s="353" t="s">
        <v>21</v>
      </c>
      <c r="D99" s="354"/>
      <c r="E99" s="355"/>
      <c r="F99" s="356">
        <f>SUM(F90:G98)</f>
        <v>350000</v>
      </c>
      <c r="G99" s="357"/>
      <c r="H99" s="356">
        <f>SUM(H90:I98)</f>
        <v>350000</v>
      </c>
      <c r="I99" s="357"/>
      <c r="J99" s="358">
        <f>SUM(J90:K98)</f>
        <v>0</v>
      </c>
      <c r="K99" s="359"/>
      <c r="L99" s="38"/>
      <c r="M99" s="37"/>
      <c r="N99" s="37"/>
      <c r="O99" s="37"/>
      <c r="P99" s="37"/>
    </row>
    <row r="100" spans="2:16" ht="30" customHeight="1" thickBot="1">
      <c r="B100" s="37"/>
      <c r="C100" s="38"/>
      <c r="D100" s="38"/>
      <c r="E100" s="38"/>
      <c r="F100" s="38"/>
      <c r="G100" s="38"/>
      <c r="H100" s="38"/>
      <c r="I100" s="38"/>
      <c r="J100" s="38"/>
      <c r="K100" s="38"/>
      <c r="L100" s="38"/>
      <c r="M100" s="37"/>
      <c r="N100" s="37"/>
      <c r="O100" s="37"/>
      <c r="P100" s="37"/>
    </row>
    <row r="101" spans="2:16" ht="39" customHeight="1" thickBot="1">
      <c r="B101" s="37"/>
      <c r="C101" s="360" t="s">
        <v>520</v>
      </c>
      <c r="D101" s="202"/>
      <c r="E101" s="202"/>
      <c r="F101" s="202"/>
      <c r="G101" s="202"/>
      <c r="H101" s="202"/>
      <c r="I101" s="202"/>
      <c r="J101" s="202"/>
      <c r="K101" s="203"/>
      <c r="L101" s="38"/>
      <c r="M101" s="37"/>
      <c r="N101" s="37"/>
      <c r="O101" s="37"/>
      <c r="P101" s="37"/>
    </row>
    <row r="102" spans="2:16" ht="52.5" customHeight="1" thickBot="1">
      <c r="B102" s="37"/>
      <c r="C102" s="212" t="s">
        <v>610</v>
      </c>
      <c r="D102" s="213"/>
      <c r="E102" s="103" t="s">
        <v>162</v>
      </c>
      <c r="F102" s="103" t="s">
        <v>163</v>
      </c>
      <c r="G102" s="103" t="s">
        <v>164</v>
      </c>
      <c r="H102" s="103" t="s">
        <v>598</v>
      </c>
      <c r="I102" s="103" t="s">
        <v>599</v>
      </c>
      <c r="J102" s="103" t="s">
        <v>600</v>
      </c>
      <c r="K102" s="101" t="s">
        <v>601</v>
      </c>
      <c r="L102" s="187"/>
      <c r="M102" s="188"/>
      <c r="N102" s="37"/>
      <c r="O102" s="37"/>
      <c r="P102" s="37"/>
    </row>
    <row r="103" spans="2:16" ht="50.25" customHeight="1">
      <c r="B103" s="37"/>
      <c r="C103" s="361"/>
      <c r="D103" s="362"/>
      <c r="E103" s="60" t="e">
        <f>VLOOKUP(C103,fisici,2,0)</f>
        <v>#N/A</v>
      </c>
      <c r="F103" s="60" t="e">
        <f>VLOOKUP(C103,fisici,3,0)</f>
        <v>#N/A</v>
      </c>
      <c r="G103" s="60" t="e">
        <f>VLOOKUP(C103,fisici,4,0)</f>
        <v>#N/A</v>
      </c>
      <c r="H103" s="50"/>
      <c r="I103" s="66"/>
      <c r="J103" s="50"/>
      <c r="K103" s="51"/>
      <c r="L103" s="38"/>
      <c r="M103" s="37"/>
      <c r="N103" s="37"/>
      <c r="O103" s="37"/>
      <c r="P103" s="37"/>
    </row>
    <row r="104" spans="2:16" ht="50.25" customHeight="1">
      <c r="B104" s="37"/>
      <c r="C104" s="363"/>
      <c r="D104" s="364"/>
      <c r="E104" s="60" t="e">
        <f>VLOOKUP(C104,fisici,2,0)</f>
        <v>#N/A</v>
      </c>
      <c r="F104" s="60" t="e">
        <f>VLOOKUP(C104,fisici,3,0)</f>
        <v>#N/A</v>
      </c>
      <c r="G104" s="60" t="e">
        <f>VLOOKUP(C104,fisici,4,0)</f>
        <v>#N/A</v>
      </c>
      <c r="H104" s="50"/>
      <c r="I104" s="50"/>
      <c r="J104" s="50"/>
      <c r="K104" s="51"/>
      <c r="L104" s="38"/>
      <c r="M104" s="37"/>
      <c r="N104" s="37"/>
      <c r="O104" s="37"/>
      <c r="P104" s="37"/>
    </row>
    <row r="105" spans="2:16" ht="50.25" customHeight="1" thickBot="1">
      <c r="B105" s="37"/>
      <c r="C105" s="365"/>
      <c r="D105" s="366"/>
      <c r="E105" s="61" t="e">
        <f>VLOOKUP(C105,fisici,2,0)</f>
        <v>#N/A</v>
      </c>
      <c r="F105" s="61" t="e">
        <f>VLOOKUP(C105,fisici,3,0)</f>
        <v>#N/A</v>
      </c>
      <c r="G105" s="61" t="e">
        <f>VLOOKUP(C105,fisici,4,0)</f>
        <v>#N/A</v>
      </c>
      <c r="H105" s="52"/>
      <c r="I105" s="52"/>
      <c r="J105" s="52"/>
      <c r="K105" s="53"/>
      <c r="L105" s="38"/>
      <c r="M105" s="37"/>
      <c r="N105" s="37"/>
      <c r="O105" s="37"/>
      <c r="P105" s="37"/>
    </row>
    <row r="106" spans="2:16" ht="15">
      <c r="B106" s="37"/>
      <c r="C106" s="72"/>
      <c r="D106" s="38"/>
      <c r="E106" s="38"/>
      <c r="F106" s="38"/>
      <c r="G106" s="38"/>
      <c r="H106" s="38"/>
      <c r="I106" s="38"/>
      <c r="J106" s="38"/>
      <c r="K106" s="38"/>
      <c r="L106" s="38"/>
      <c r="M106" s="37"/>
      <c r="N106" s="37"/>
      <c r="O106" s="37"/>
      <c r="P106" s="37"/>
    </row>
    <row r="107" spans="2:16" ht="30" customHeight="1" thickBot="1">
      <c r="B107" s="37"/>
      <c r="C107" s="54"/>
      <c r="D107" s="55"/>
      <c r="E107" s="55"/>
      <c r="F107" s="55"/>
      <c r="G107" s="41"/>
      <c r="H107" s="41"/>
      <c r="I107" s="43"/>
      <c r="J107" s="43"/>
      <c r="K107" s="43"/>
      <c r="L107" s="38"/>
      <c r="M107" s="37"/>
      <c r="N107" s="37"/>
      <c r="O107" s="37"/>
      <c r="P107" s="37"/>
    </row>
    <row r="108" spans="2:16" ht="30" customHeight="1" thickBot="1">
      <c r="B108" s="37"/>
      <c r="C108" s="201" t="s">
        <v>485</v>
      </c>
      <c r="D108" s="202"/>
      <c r="E108" s="202"/>
      <c r="F108" s="202"/>
      <c r="G108" s="202"/>
      <c r="H108" s="202"/>
      <c r="I108" s="202"/>
      <c r="J108" s="202"/>
      <c r="K108" s="202"/>
      <c r="L108" s="202"/>
      <c r="M108" s="203"/>
      <c r="N108" s="37"/>
      <c r="O108" s="37"/>
      <c r="P108" s="37"/>
    </row>
    <row r="109" spans="2:16" ht="79.5" customHeight="1" thickBot="1">
      <c r="B109" s="37"/>
      <c r="C109" s="336" t="s">
        <v>602</v>
      </c>
      <c r="D109" s="337"/>
      <c r="E109" s="337"/>
      <c r="F109" s="103" t="s">
        <v>18</v>
      </c>
      <c r="G109" s="339" t="s">
        <v>614</v>
      </c>
      <c r="H109" s="339"/>
      <c r="I109" s="339" t="s">
        <v>613</v>
      </c>
      <c r="J109" s="339"/>
      <c r="K109" s="339" t="s">
        <v>509</v>
      </c>
      <c r="L109" s="339"/>
      <c r="M109" s="101" t="s">
        <v>481</v>
      </c>
      <c r="N109" s="171"/>
      <c r="O109" s="37"/>
      <c r="P109" s="37"/>
    </row>
    <row r="110" spans="2:16" ht="15">
      <c r="B110" s="37"/>
      <c r="C110" s="369" t="s">
        <v>621</v>
      </c>
      <c r="D110" s="370"/>
      <c r="E110" s="370"/>
      <c r="F110" s="50">
        <v>2018</v>
      </c>
      <c r="G110" s="211">
        <v>300000</v>
      </c>
      <c r="H110" s="211"/>
      <c r="I110" s="211">
        <v>300000</v>
      </c>
      <c r="J110" s="211"/>
      <c r="K110" s="200">
        <f aca="true" t="shared" si="2" ref="K110:K115">+G110-I110</f>
        <v>0</v>
      </c>
      <c r="L110" s="200"/>
      <c r="M110" s="70" t="s">
        <v>482</v>
      </c>
      <c r="N110" s="187"/>
      <c r="O110" s="198"/>
      <c r="P110" s="198"/>
    </row>
    <row r="111" spans="2:16" ht="30" customHeight="1">
      <c r="B111" s="37"/>
      <c r="C111" s="367"/>
      <c r="D111" s="368"/>
      <c r="E111" s="368"/>
      <c r="F111" s="50">
        <v>2018</v>
      </c>
      <c r="G111" s="211">
        <v>50000</v>
      </c>
      <c r="H111" s="211"/>
      <c r="I111" s="211">
        <v>50000</v>
      </c>
      <c r="J111" s="211"/>
      <c r="K111" s="200">
        <f t="shared" si="2"/>
        <v>0</v>
      </c>
      <c r="L111" s="200"/>
      <c r="M111" s="70"/>
      <c r="N111" s="171"/>
      <c r="O111" s="37"/>
      <c r="P111" s="37"/>
    </row>
    <row r="112" spans="2:16" ht="30" customHeight="1">
      <c r="B112" s="37"/>
      <c r="C112" s="367"/>
      <c r="D112" s="368"/>
      <c r="E112" s="368"/>
      <c r="F112" s="50"/>
      <c r="G112" s="211">
        <v>0</v>
      </c>
      <c r="H112" s="211"/>
      <c r="I112" s="211"/>
      <c r="J112" s="211"/>
      <c r="K112" s="200">
        <f t="shared" si="2"/>
        <v>0</v>
      </c>
      <c r="L112" s="200"/>
      <c r="M112" s="70"/>
      <c r="N112" s="37"/>
      <c r="O112" s="37"/>
      <c r="P112" s="37"/>
    </row>
    <row r="113" spans="2:16" ht="30" customHeight="1">
      <c r="B113" s="37"/>
      <c r="C113" s="367"/>
      <c r="D113" s="368"/>
      <c r="E113" s="368"/>
      <c r="F113" s="50"/>
      <c r="G113" s="211">
        <v>0</v>
      </c>
      <c r="H113" s="211"/>
      <c r="I113" s="211">
        <v>0</v>
      </c>
      <c r="J113" s="211"/>
      <c r="K113" s="200">
        <f t="shared" si="2"/>
        <v>0</v>
      </c>
      <c r="L113" s="200"/>
      <c r="M113" s="70"/>
      <c r="N113" s="37"/>
      <c r="O113" s="37"/>
      <c r="P113" s="37"/>
    </row>
    <row r="114" spans="2:16" ht="30" customHeight="1" thickBot="1">
      <c r="B114" s="37"/>
      <c r="C114" s="367"/>
      <c r="D114" s="368"/>
      <c r="E114" s="368"/>
      <c r="F114" s="50"/>
      <c r="G114" s="211">
        <v>0</v>
      </c>
      <c r="H114" s="211"/>
      <c r="I114" s="211">
        <v>0</v>
      </c>
      <c r="J114" s="211"/>
      <c r="K114" s="200">
        <f t="shared" si="2"/>
        <v>0</v>
      </c>
      <c r="L114" s="200"/>
      <c r="M114" s="70"/>
      <c r="N114" s="37"/>
      <c r="O114" s="37"/>
      <c r="P114" s="37"/>
    </row>
    <row r="115" spans="2:16" ht="30" customHeight="1" thickBot="1">
      <c r="B115" s="37"/>
      <c r="C115" s="353" t="s">
        <v>21</v>
      </c>
      <c r="D115" s="354"/>
      <c r="E115" s="354"/>
      <c r="F115" s="104"/>
      <c r="G115" s="424">
        <f>SUM(G110:H114)</f>
        <v>350000</v>
      </c>
      <c r="H115" s="424"/>
      <c r="I115" s="424">
        <f>SUM(I110:J114)</f>
        <v>350000</v>
      </c>
      <c r="J115" s="424"/>
      <c r="K115" s="425">
        <f t="shared" si="2"/>
        <v>0</v>
      </c>
      <c r="L115" s="425"/>
      <c r="M115" s="92"/>
      <c r="N115" s="37"/>
      <c r="O115" s="37"/>
      <c r="P115" s="37"/>
    </row>
    <row r="116" spans="2:16" ht="30" customHeight="1" thickBot="1">
      <c r="B116" s="37"/>
      <c r="C116" s="102"/>
      <c r="D116" s="102"/>
      <c r="E116" s="102"/>
      <c r="F116" s="102"/>
      <c r="G116" s="374" t="str">
        <f>+IF(J88+F136=G115,"OK","Costo totale+Economie totali diverso da fnnziamento totale")</f>
        <v>OK</v>
      </c>
      <c r="H116" s="374"/>
      <c r="I116" s="109"/>
      <c r="J116" s="102"/>
      <c r="K116" s="102"/>
      <c r="L116" s="102"/>
      <c r="M116" s="37"/>
      <c r="N116" s="37"/>
      <c r="O116" s="37"/>
      <c r="P116" s="37"/>
    </row>
    <row r="117" spans="2:16" ht="30" customHeight="1" thickBot="1">
      <c r="B117" s="37"/>
      <c r="C117" s="201" t="s">
        <v>470</v>
      </c>
      <c r="D117" s="202"/>
      <c r="E117" s="202"/>
      <c r="F117" s="202"/>
      <c r="G117" s="202"/>
      <c r="H117" s="202"/>
      <c r="I117" s="202"/>
      <c r="J117" s="202"/>
      <c r="K117" s="203"/>
      <c r="L117" s="41"/>
      <c r="M117" s="37"/>
      <c r="N117" s="37"/>
      <c r="O117" s="37"/>
      <c r="P117" s="37"/>
    </row>
    <row r="118" spans="2:16" ht="30" customHeight="1" thickBot="1">
      <c r="B118" s="37"/>
      <c r="C118" s="336" t="s">
        <v>603</v>
      </c>
      <c r="D118" s="337"/>
      <c r="E118" s="338"/>
      <c r="F118" s="212" t="s">
        <v>604</v>
      </c>
      <c r="G118" s="339"/>
      <c r="H118" s="213"/>
      <c r="I118" s="212" t="s">
        <v>605</v>
      </c>
      <c r="J118" s="339"/>
      <c r="K118" s="213"/>
      <c r="L118" s="38"/>
      <c r="M118" s="37"/>
      <c r="N118" s="37"/>
      <c r="O118" s="37"/>
      <c r="P118" s="37"/>
    </row>
    <row r="119" spans="2:16" ht="30" customHeight="1">
      <c r="B119" s="37"/>
      <c r="C119" s="371" t="str">
        <f>VLOOKUP($F$32,vocispesa,2,0)</f>
        <v>Progettazione e studi</v>
      </c>
      <c r="D119" s="372"/>
      <c r="E119" s="373"/>
      <c r="F119" s="377">
        <v>0</v>
      </c>
      <c r="G119" s="378"/>
      <c r="H119" s="379"/>
      <c r="I119" s="377">
        <v>0</v>
      </c>
      <c r="J119" s="378"/>
      <c r="K119" s="379"/>
      <c r="L119" s="187"/>
      <c r="M119" s="198"/>
      <c r="N119" s="37"/>
      <c r="O119" s="37"/>
      <c r="P119" s="37"/>
    </row>
    <row r="120" spans="2:16" ht="30" customHeight="1">
      <c r="B120" s="37"/>
      <c r="C120" s="371" t="str">
        <f>VLOOKUP($F$32,vocispesa,3,0)</f>
        <v>Suolo aziendale</v>
      </c>
      <c r="D120" s="372"/>
      <c r="E120" s="373"/>
      <c r="F120" s="377"/>
      <c r="G120" s="378"/>
      <c r="H120" s="379"/>
      <c r="I120" s="377">
        <v>0</v>
      </c>
      <c r="J120" s="378"/>
      <c r="K120" s="379"/>
      <c r="L120" s="38"/>
      <c r="M120" s="37"/>
      <c r="N120" s="37"/>
      <c r="O120" s="37"/>
      <c r="P120" s="37"/>
    </row>
    <row r="121" spans="2:16" ht="30" customHeight="1">
      <c r="B121" s="37"/>
      <c r="C121" s="371" t="str">
        <f>VLOOKUP($F$32,vocispesa,4,0)</f>
        <v>Opere murarie</v>
      </c>
      <c r="D121" s="372"/>
      <c r="E121" s="373"/>
      <c r="F121" s="377">
        <v>0</v>
      </c>
      <c r="G121" s="378"/>
      <c r="H121" s="379"/>
      <c r="I121" s="377">
        <v>0</v>
      </c>
      <c r="J121" s="378"/>
      <c r="K121" s="379"/>
      <c r="L121" s="38"/>
      <c r="M121" s="37"/>
      <c r="N121" s="37"/>
      <c r="O121" s="37"/>
      <c r="P121" s="37"/>
    </row>
    <row r="122" spans="2:16" ht="30" customHeight="1">
      <c r="B122" s="37"/>
      <c r="C122" s="371" t="str">
        <f>VLOOKUP($F$32,vocispesa,5,0)</f>
        <v>Macchinari impianti, attrezzature e altre forniture</v>
      </c>
      <c r="D122" s="372"/>
      <c r="E122" s="373"/>
      <c r="F122" s="377">
        <v>200</v>
      </c>
      <c r="G122" s="378"/>
      <c r="H122" s="379"/>
      <c r="I122" s="377">
        <v>150</v>
      </c>
      <c r="J122" s="378"/>
      <c r="K122" s="379"/>
      <c r="L122" s="38"/>
      <c r="M122" s="37"/>
      <c r="N122" s="37"/>
      <c r="O122" s="37"/>
      <c r="P122" s="37"/>
    </row>
    <row r="123" spans="2:16" ht="30" customHeight="1">
      <c r="B123" s="37"/>
      <c r="C123" s="371" t="str">
        <f>VLOOKUP($F$32,vocispesa,6,0)</f>
        <v>Servizi di consulenza non imputabili a progettazioni e studi</v>
      </c>
      <c r="D123" s="372"/>
      <c r="E123" s="373"/>
      <c r="F123" s="377">
        <v>150</v>
      </c>
      <c r="G123" s="378"/>
      <c r="H123" s="379"/>
      <c r="I123" s="377">
        <v>200</v>
      </c>
      <c r="J123" s="378"/>
      <c r="K123" s="379"/>
      <c r="L123" s="38"/>
      <c r="M123" s="37"/>
      <c r="N123" s="37"/>
      <c r="O123" s="37"/>
      <c r="P123" s="37"/>
    </row>
    <row r="124" spans="2:16" ht="30" customHeight="1">
      <c r="B124" s="37"/>
      <c r="C124" s="371" t="str">
        <f>VLOOKUP($F$32,vocispesa,7,0)</f>
        <v>Formazione</v>
      </c>
      <c r="D124" s="372"/>
      <c r="E124" s="373"/>
      <c r="F124" s="377">
        <v>0</v>
      </c>
      <c r="G124" s="378"/>
      <c r="H124" s="379"/>
      <c r="I124" s="377">
        <v>0</v>
      </c>
      <c r="J124" s="378"/>
      <c r="K124" s="379"/>
      <c r="L124" s="38"/>
      <c r="M124" s="37"/>
      <c r="N124" s="37"/>
      <c r="O124" s="37"/>
      <c r="P124" s="37"/>
    </row>
    <row r="125" spans="2:16" ht="30" customHeight="1">
      <c r="B125" s="37"/>
      <c r="C125" s="371" t="str">
        <f>VLOOKUP($F$32,vocispesa,8,0)</f>
        <v>Altro (compreso personale e spese generali)</v>
      </c>
      <c r="D125" s="372"/>
      <c r="E125" s="373"/>
      <c r="F125" s="377">
        <v>0</v>
      </c>
      <c r="G125" s="378"/>
      <c r="H125" s="379"/>
      <c r="I125" s="377">
        <v>0</v>
      </c>
      <c r="J125" s="378"/>
      <c r="K125" s="379"/>
      <c r="L125" s="38"/>
      <c r="M125" s="37"/>
      <c r="N125" s="37"/>
      <c r="O125" s="37"/>
      <c r="P125" s="37"/>
    </row>
    <row r="126" spans="2:16" ht="30" customHeight="1">
      <c r="B126" s="37"/>
      <c r="C126" s="371" t="str">
        <f>VLOOKUP($F$32,vocispesa,9,0)</f>
        <v>Voce di spesa non prevista</v>
      </c>
      <c r="D126" s="372"/>
      <c r="E126" s="373"/>
      <c r="F126" s="377">
        <v>0</v>
      </c>
      <c r="G126" s="378"/>
      <c r="H126" s="379"/>
      <c r="I126" s="377">
        <v>0</v>
      </c>
      <c r="J126" s="378"/>
      <c r="K126" s="379"/>
      <c r="L126" s="38"/>
      <c r="M126" s="37"/>
      <c r="N126" s="37"/>
      <c r="O126" s="37"/>
      <c r="P126" s="37"/>
    </row>
    <row r="127" spans="2:16" ht="30" customHeight="1">
      <c r="B127" s="37"/>
      <c r="C127" s="371" t="str">
        <f>VLOOKUP($F$32,vocispesa,10,0)</f>
        <v>Voce di spesa non prevista</v>
      </c>
      <c r="D127" s="372"/>
      <c r="E127" s="373"/>
      <c r="F127" s="377">
        <v>0</v>
      </c>
      <c r="G127" s="378"/>
      <c r="H127" s="379"/>
      <c r="I127" s="377">
        <v>0</v>
      </c>
      <c r="J127" s="378"/>
      <c r="K127" s="379"/>
      <c r="L127" s="38"/>
      <c r="M127" s="37"/>
      <c r="N127" s="37"/>
      <c r="O127" s="37"/>
      <c r="P127" s="37"/>
    </row>
    <row r="128" spans="2:16" ht="30" customHeight="1" thickBot="1">
      <c r="B128" s="37"/>
      <c r="C128" s="371" t="str">
        <f>VLOOKUP($F$32,vocispesa,11,0)</f>
        <v>Voce di spesa non prevista</v>
      </c>
      <c r="D128" s="372"/>
      <c r="E128" s="373"/>
      <c r="F128" s="377">
        <v>0</v>
      </c>
      <c r="G128" s="378"/>
      <c r="H128" s="379"/>
      <c r="I128" s="377">
        <v>0</v>
      </c>
      <c r="J128" s="378"/>
      <c r="K128" s="379"/>
      <c r="L128" s="38"/>
      <c r="M128" s="37"/>
      <c r="N128" s="37"/>
      <c r="O128" s="37"/>
      <c r="P128" s="37"/>
    </row>
    <row r="129" spans="2:16" ht="30" customHeight="1" thickBot="1">
      <c r="B129" s="37"/>
      <c r="C129" s="384" t="s">
        <v>21</v>
      </c>
      <c r="D129" s="385"/>
      <c r="E129" s="386"/>
      <c r="F129" s="426">
        <f>SUM(F119:H128)</f>
        <v>350</v>
      </c>
      <c r="G129" s="427"/>
      <c r="H129" s="428"/>
      <c r="I129" s="429">
        <f>SUM(I119:K128)</f>
        <v>350</v>
      </c>
      <c r="J129" s="430"/>
      <c r="K129" s="431"/>
      <c r="L129" s="95"/>
      <c r="M129" s="37"/>
      <c r="N129" s="37"/>
      <c r="O129" s="37"/>
      <c r="P129" s="37"/>
    </row>
    <row r="130" spans="2:16" ht="30" customHeight="1" thickBot="1">
      <c r="B130" s="37"/>
      <c r="C130" s="38"/>
      <c r="D130" s="38"/>
      <c r="E130" s="38"/>
      <c r="F130" s="38"/>
      <c r="G130" s="38"/>
      <c r="H130" s="38"/>
      <c r="I130" s="38"/>
      <c r="J130" s="38"/>
      <c r="K130" s="38"/>
      <c r="L130" s="38"/>
      <c r="M130" s="37"/>
      <c r="N130" s="37"/>
      <c r="O130" s="37"/>
      <c r="P130" s="37"/>
    </row>
    <row r="131" spans="2:16" ht="30" customHeight="1" thickBot="1">
      <c r="B131" s="37"/>
      <c r="C131" s="216" t="s">
        <v>405</v>
      </c>
      <c r="D131" s="217"/>
      <c r="E131" s="217"/>
      <c r="F131" s="217"/>
      <c r="G131" s="217"/>
      <c r="H131" s="217"/>
      <c r="I131" s="217"/>
      <c r="J131" s="217"/>
      <c r="K131" s="218"/>
      <c r="L131" s="38"/>
      <c r="M131" s="37"/>
      <c r="N131" s="37"/>
      <c r="O131" s="37"/>
      <c r="P131" s="37"/>
    </row>
    <row r="132" spans="2:16" ht="30" customHeight="1" thickBot="1">
      <c r="B132" s="37"/>
      <c r="C132" s="336" t="s">
        <v>606</v>
      </c>
      <c r="D132" s="337"/>
      <c r="E132" s="338"/>
      <c r="F132" s="212" t="s">
        <v>607</v>
      </c>
      <c r="G132" s="213"/>
      <c r="H132" s="212" t="s">
        <v>486</v>
      </c>
      <c r="I132" s="213"/>
      <c r="J132" s="339" t="s">
        <v>18</v>
      </c>
      <c r="K132" s="213"/>
      <c r="L132" s="38"/>
      <c r="M132" s="37"/>
      <c r="N132" s="37"/>
      <c r="O132" s="37"/>
      <c r="P132" s="37"/>
    </row>
    <row r="133" spans="2:16" ht="30" customHeight="1">
      <c r="B133" s="37"/>
      <c r="C133" s="401" t="s">
        <v>621</v>
      </c>
      <c r="D133" s="402"/>
      <c r="E133" s="403"/>
      <c r="F133" s="408">
        <v>0</v>
      </c>
      <c r="G133" s="409"/>
      <c r="H133" s="399">
        <v>0</v>
      </c>
      <c r="I133" s="400"/>
      <c r="J133" s="375">
        <v>2018</v>
      </c>
      <c r="K133" s="376"/>
      <c r="L133" s="38"/>
      <c r="M133" s="37"/>
      <c r="N133" s="37"/>
      <c r="O133" s="37"/>
      <c r="P133" s="37"/>
    </row>
    <row r="134" spans="2:16" ht="30" customHeight="1">
      <c r="B134" s="37"/>
      <c r="C134" s="401"/>
      <c r="D134" s="402"/>
      <c r="E134" s="403"/>
      <c r="F134" s="404">
        <v>0</v>
      </c>
      <c r="G134" s="405">
        <v>0</v>
      </c>
      <c r="H134" s="394">
        <v>0</v>
      </c>
      <c r="I134" s="395"/>
      <c r="J134" s="375"/>
      <c r="K134" s="376"/>
      <c r="L134" s="38"/>
      <c r="M134" s="37"/>
      <c r="N134" s="37"/>
      <c r="O134" s="37"/>
      <c r="P134" s="37"/>
    </row>
    <row r="135" spans="2:16" ht="30" customHeight="1" thickBot="1">
      <c r="B135" s="37"/>
      <c r="C135" s="401"/>
      <c r="D135" s="402"/>
      <c r="E135" s="403"/>
      <c r="F135" s="406">
        <v>0</v>
      </c>
      <c r="G135" s="407">
        <v>0</v>
      </c>
      <c r="H135" s="394">
        <v>0</v>
      </c>
      <c r="I135" s="395"/>
      <c r="J135" s="375"/>
      <c r="K135" s="376"/>
      <c r="L135" s="38"/>
      <c r="M135" s="37"/>
      <c r="N135" s="37"/>
      <c r="O135" s="37"/>
      <c r="P135" s="37"/>
    </row>
    <row r="136" spans="2:16" ht="30" customHeight="1" thickBot="1">
      <c r="B136" s="37"/>
      <c r="C136" s="384" t="s">
        <v>21</v>
      </c>
      <c r="D136" s="385"/>
      <c r="E136" s="386"/>
      <c r="F136" s="387">
        <f>SUM(F133:G135)</f>
        <v>0</v>
      </c>
      <c r="G136" s="388">
        <f>SUM(G133:I135)</f>
        <v>0</v>
      </c>
      <c r="H136" s="389">
        <f>SUM(H133:I135)</f>
        <v>0</v>
      </c>
      <c r="I136" s="390"/>
      <c r="J136" s="391"/>
      <c r="K136" s="392"/>
      <c r="L136" s="95"/>
      <c r="M136" s="37"/>
      <c r="N136" s="37"/>
      <c r="O136" s="37"/>
      <c r="P136" s="37"/>
    </row>
    <row r="137" spans="2:12" ht="30" customHeight="1" thickBot="1">
      <c r="B137" s="37"/>
      <c r="C137" s="105"/>
      <c r="D137" s="105"/>
      <c r="E137" s="105"/>
      <c r="F137" s="393" t="str">
        <f>+IF(J88+F136=G115,"OK","Costo Totale+Economie Totali diverso da Finanziamento Totale")</f>
        <v>OK</v>
      </c>
      <c r="G137" s="393"/>
      <c r="H137" s="110"/>
      <c r="I137" s="105"/>
      <c r="J137" s="102"/>
      <c r="K137" s="102"/>
      <c r="L137" s="38"/>
    </row>
    <row r="138" spans="2:13" ht="30" customHeight="1" thickBot="1">
      <c r="B138" s="37"/>
      <c r="C138" s="396" t="s">
        <v>620</v>
      </c>
      <c r="D138" s="397"/>
      <c r="E138" s="397"/>
      <c r="F138" s="397"/>
      <c r="G138" s="397"/>
      <c r="H138" s="397"/>
      <c r="I138" s="397"/>
      <c r="J138" s="397"/>
      <c r="K138" s="398"/>
      <c r="L138" s="187"/>
      <c r="M138" s="188"/>
    </row>
    <row r="139" spans="2:13" ht="51" customHeight="1">
      <c r="B139" s="37"/>
      <c r="C139" s="321" t="s">
        <v>608</v>
      </c>
      <c r="D139" s="322"/>
      <c r="E139" s="323"/>
      <c r="F139" s="380">
        <v>300</v>
      </c>
      <c r="G139" s="380"/>
      <c r="H139" s="380"/>
      <c r="I139" s="380"/>
      <c r="J139" s="380"/>
      <c r="K139" s="381"/>
      <c r="L139" s="187"/>
      <c r="M139" s="188"/>
    </row>
    <row r="140" spans="2:12" ht="51" customHeight="1">
      <c r="B140" s="37"/>
      <c r="C140" s="310" t="s">
        <v>487</v>
      </c>
      <c r="D140" s="311"/>
      <c r="E140" s="312"/>
      <c r="F140" s="380">
        <v>300</v>
      </c>
      <c r="G140" s="380"/>
      <c r="H140" s="380"/>
      <c r="I140" s="380"/>
      <c r="J140" s="380"/>
      <c r="K140" s="381"/>
      <c r="L140" s="38"/>
    </row>
    <row r="141" spans="2:12" ht="51" customHeight="1" thickBot="1">
      <c r="B141" s="37"/>
      <c r="C141" s="297" t="s">
        <v>609</v>
      </c>
      <c r="D141" s="298"/>
      <c r="E141" s="299"/>
      <c r="F141" s="382">
        <v>50000</v>
      </c>
      <c r="G141" s="382"/>
      <c r="H141" s="382"/>
      <c r="I141" s="382"/>
      <c r="J141" s="382"/>
      <c r="K141" s="383"/>
      <c r="L141" s="38"/>
    </row>
    <row r="142" spans="2:12" ht="30" customHeight="1">
      <c r="B142" s="37"/>
      <c r="C142" s="41"/>
      <c r="D142" s="41"/>
      <c r="E142" s="41"/>
      <c r="F142" s="41"/>
      <c r="G142" s="41"/>
      <c r="H142" s="65"/>
      <c r="I142" s="41"/>
      <c r="J142" s="38"/>
      <c r="K142" s="38"/>
      <c r="L142" s="38"/>
    </row>
    <row r="143" spans="2:12" ht="30" customHeight="1">
      <c r="B143" s="37"/>
      <c r="C143" s="41"/>
      <c r="D143" s="41"/>
      <c r="E143" s="41"/>
      <c r="F143" s="41"/>
      <c r="G143" s="41"/>
      <c r="H143" s="65"/>
      <c r="I143" s="41"/>
      <c r="J143" s="38"/>
      <c r="K143" s="38"/>
      <c r="L143" s="38"/>
    </row>
    <row r="144" spans="3:11" ht="30" customHeight="1">
      <c r="C144" s="189" t="s">
        <v>573</v>
      </c>
      <c r="D144" s="190"/>
      <c r="E144" s="190"/>
      <c r="F144" s="190"/>
      <c r="G144" s="190"/>
      <c r="H144" s="190"/>
      <c r="I144" s="190"/>
      <c r="J144" s="190"/>
      <c r="K144" s="190"/>
    </row>
  </sheetData>
  <sheetProtection/>
  <mergeCells count="295">
    <mergeCell ref="D1:H1"/>
    <mergeCell ref="C127:E127"/>
    <mergeCell ref="F127:H127"/>
    <mergeCell ref="I127:K127"/>
    <mergeCell ref="F121:H121"/>
    <mergeCell ref="I121:K121"/>
    <mergeCell ref="C122:E122"/>
    <mergeCell ref="C123:E123"/>
    <mergeCell ref="F123:H123"/>
    <mergeCell ref="I123:K123"/>
    <mergeCell ref="F128:H128"/>
    <mergeCell ref="I128:K128"/>
    <mergeCell ref="C126:E126"/>
    <mergeCell ref="F126:H126"/>
    <mergeCell ref="I126:K126"/>
    <mergeCell ref="O7:P7"/>
    <mergeCell ref="M31:N31"/>
    <mergeCell ref="M7:N7"/>
    <mergeCell ref="F122:H122"/>
    <mergeCell ref="I122:K122"/>
    <mergeCell ref="C129:E129"/>
    <mergeCell ref="F129:H129"/>
    <mergeCell ref="I129:K129"/>
    <mergeCell ref="C124:E124"/>
    <mergeCell ref="F124:H124"/>
    <mergeCell ref="I124:K124"/>
    <mergeCell ref="C125:E125"/>
    <mergeCell ref="F125:H125"/>
    <mergeCell ref="I125:K125"/>
    <mergeCell ref="C128:E128"/>
    <mergeCell ref="C84:E84"/>
    <mergeCell ref="C85:E85"/>
    <mergeCell ref="C117:K117"/>
    <mergeCell ref="C118:E118"/>
    <mergeCell ref="F118:H118"/>
    <mergeCell ref="C115:E115"/>
    <mergeCell ref="G115:H115"/>
    <mergeCell ref="I115:J115"/>
    <mergeCell ref="C113:E113"/>
    <mergeCell ref="K115:L115"/>
    <mergeCell ref="I77:K77"/>
    <mergeCell ref="C79:E79"/>
    <mergeCell ref="C80:E80"/>
    <mergeCell ref="C81:E81"/>
    <mergeCell ref="C82:E82"/>
    <mergeCell ref="C83:E83"/>
    <mergeCell ref="C77:E78"/>
    <mergeCell ref="F77:H77"/>
    <mergeCell ref="B59:D59"/>
    <mergeCell ref="C74:K74"/>
    <mergeCell ref="C75:E75"/>
    <mergeCell ref="F75:H75"/>
    <mergeCell ref="I75:J75"/>
    <mergeCell ref="C76:E76"/>
    <mergeCell ref="F76:H76"/>
    <mergeCell ref="I76:J76"/>
    <mergeCell ref="B61:L61"/>
    <mergeCell ref="B62:D63"/>
    <mergeCell ref="B58:D58"/>
    <mergeCell ref="C48:K48"/>
    <mergeCell ref="B49:L49"/>
    <mergeCell ref="B50:D51"/>
    <mergeCell ref="E50:E51"/>
    <mergeCell ref="F50:H50"/>
    <mergeCell ref="B52:D52"/>
    <mergeCell ref="B53:D53"/>
    <mergeCell ref="I50:I51"/>
    <mergeCell ref="J50:L50"/>
    <mergeCell ref="B54:D54"/>
    <mergeCell ref="B55:D55"/>
    <mergeCell ref="B56:D56"/>
    <mergeCell ref="B57:D57"/>
    <mergeCell ref="C135:E135"/>
    <mergeCell ref="F135:G135"/>
    <mergeCell ref="C133:E133"/>
    <mergeCell ref="F133:G133"/>
    <mergeCell ref="C131:K131"/>
    <mergeCell ref="C132:E132"/>
    <mergeCell ref="H135:I135"/>
    <mergeCell ref="J135:K135"/>
    <mergeCell ref="C138:K138"/>
    <mergeCell ref="C139:E139"/>
    <mergeCell ref="F139:K139"/>
    <mergeCell ref="H133:I133"/>
    <mergeCell ref="J133:K133"/>
    <mergeCell ref="C134:E134"/>
    <mergeCell ref="F134:G134"/>
    <mergeCell ref="H134:I134"/>
    <mergeCell ref="C140:E140"/>
    <mergeCell ref="F140:K140"/>
    <mergeCell ref="C141:E141"/>
    <mergeCell ref="F141:K141"/>
    <mergeCell ref="C136:E136"/>
    <mergeCell ref="F136:G136"/>
    <mergeCell ref="H136:I136"/>
    <mergeCell ref="J136:K136"/>
    <mergeCell ref="F137:G137"/>
    <mergeCell ref="J134:K134"/>
    <mergeCell ref="F132:G132"/>
    <mergeCell ref="H132:I132"/>
    <mergeCell ref="J132:K132"/>
    <mergeCell ref="C119:E119"/>
    <mergeCell ref="F119:H119"/>
    <mergeCell ref="I119:K119"/>
    <mergeCell ref="C120:E120"/>
    <mergeCell ref="F120:H120"/>
    <mergeCell ref="I120:K120"/>
    <mergeCell ref="C121:E121"/>
    <mergeCell ref="G113:H113"/>
    <mergeCell ref="I113:J113"/>
    <mergeCell ref="C114:E114"/>
    <mergeCell ref="G114:H114"/>
    <mergeCell ref="I114:J114"/>
    <mergeCell ref="G116:H116"/>
    <mergeCell ref="I118:K118"/>
    <mergeCell ref="C111:E111"/>
    <mergeCell ref="G111:H111"/>
    <mergeCell ref="I111:J111"/>
    <mergeCell ref="C112:E112"/>
    <mergeCell ref="G112:H112"/>
    <mergeCell ref="C109:E109"/>
    <mergeCell ref="G109:H109"/>
    <mergeCell ref="I109:J109"/>
    <mergeCell ref="C110:E110"/>
    <mergeCell ref="G110:H110"/>
    <mergeCell ref="I110:J110"/>
    <mergeCell ref="C101:K101"/>
    <mergeCell ref="C102:D102"/>
    <mergeCell ref="C103:D103"/>
    <mergeCell ref="C104:D104"/>
    <mergeCell ref="C105:D105"/>
    <mergeCell ref="C108:M108"/>
    <mergeCell ref="K109:L109"/>
    <mergeCell ref="K110:L110"/>
    <mergeCell ref="C98:E98"/>
    <mergeCell ref="F98:G98"/>
    <mergeCell ref="H98:I98"/>
    <mergeCell ref="J98:K98"/>
    <mergeCell ref="C99:E99"/>
    <mergeCell ref="F99:G99"/>
    <mergeCell ref="H99:I99"/>
    <mergeCell ref="J99:K99"/>
    <mergeCell ref="C96:E96"/>
    <mergeCell ref="F96:G96"/>
    <mergeCell ref="H96:I96"/>
    <mergeCell ref="J96:K96"/>
    <mergeCell ref="C97:E97"/>
    <mergeCell ref="F97:G97"/>
    <mergeCell ref="H97:I97"/>
    <mergeCell ref="J97:K97"/>
    <mergeCell ref="C94:E94"/>
    <mergeCell ref="F94:G94"/>
    <mergeCell ref="H94:I94"/>
    <mergeCell ref="J94:K94"/>
    <mergeCell ref="C95:E95"/>
    <mergeCell ref="F95:G95"/>
    <mergeCell ref="H95:I95"/>
    <mergeCell ref="J95:K95"/>
    <mergeCell ref="C92:E92"/>
    <mergeCell ref="F92:G92"/>
    <mergeCell ref="H92:I92"/>
    <mergeCell ref="J92:K92"/>
    <mergeCell ref="C93:E93"/>
    <mergeCell ref="F93:G93"/>
    <mergeCell ref="H93:I93"/>
    <mergeCell ref="J93:K93"/>
    <mergeCell ref="C90:E90"/>
    <mergeCell ref="F90:G90"/>
    <mergeCell ref="H90:I90"/>
    <mergeCell ref="J90:K90"/>
    <mergeCell ref="C91:E91"/>
    <mergeCell ref="F91:G91"/>
    <mergeCell ref="H91:I91"/>
    <mergeCell ref="J91:K91"/>
    <mergeCell ref="C87:K87"/>
    <mergeCell ref="C88:E88"/>
    <mergeCell ref="F88:I88"/>
    <mergeCell ref="J88:K88"/>
    <mergeCell ref="C89:E89"/>
    <mergeCell ref="F89:G89"/>
    <mergeCell ref="H89:I89"/>
    <mergeCell ref="J89:K89"/>
    <mergeCell ref="C45:E45"/>
    <mergeCell ref="F45:K45"/>
    <mergeCell ref="C46:E46"/>
    <mergeCell ref="F46:K46"/>
    <mergeCell ref="C47:E47"/>
    <mergeCell ref="F47:K47"/>
    <mergeCell ref="C40:E40"/>
    <mergeCell ref="F40:K40"/>
    <mergeCell ref="C42:K42"/>
    <mergeCell ref="C43:E43"/>
    <mergeCell ref="F43:K43"/>
    <mergeCell ref="C44:E44"/>
    <mergeCell ref="F44:K44"/>
    <mergeCell ref="C37:E37"/>
    <mergeCell ref="F37:K37"/>
    <mergeCell ref="C38:E38"/>
    <mergeCell ref="F38:K38"/>
    <mergeCell ref="C39:E39"/>
    <mergeCell ref="F39:K39"/>
    <mergeCell ref="C36:E36"/>
    <mergeCell ref="F36:K36"/>
    <mergeCell ref="C33:E33"/>
    <mergeCell ref="F33:K33"/>
    <mergeCell ref="C30:E30"/>
    <mergeCell ref="F30:K30"/>
    <mergeCell ref="C31:E31"/>
    <mergeCell ref="F31:K31"/>
    <mergeCell ref="C32:E32"/>
    <mergeCell ref="C25:D25"/>
    <mergeCell ref="F25:H25"/>
    <mergeCell ref="I25:K25"/>
    <mergeCell ref="F32:K32"/>
    <mergeCell ref="C27:K27"/>
    <mergeCell ref="C28:E28"/>
    <mergeCell ref="F28:K28"/>
    <mergeCell ref="C29:E29"/>
    <mergeCell ref="F29:K29"/>
    <mergeCell ref="C23:D23"/>
    <mergeCell ref="F23:H23"/>
    <mergeCell ref="I23:K23"/>
    <mergeCell ref="C24:D24"/>
    <mergeCell ref="F24:H24"/>
    <mergeCell ref="I24:K24"/>
    <mergeCell ref="C21:D21"/>
    <mergeCell ref="F21:H21"/>
    <mergeCell ref="I21:K21"/>
    <mergeCell ref="C22:D22"/>
    <mergeCell ref="F22:H22"/>
    <mergeCell ref="I22:K22"/>
    <mergeCell ref="C15:K15"/>
    <mergeCell ref="C16:H16"/>
    <mergeCell ref="I16:K16"/>
    <mergeCell ref="C20:D20"/>
    <mergeCell ref="F20:H20"/>
    <mergeCell ref="I20:K20"/>
    <mergeCell ref="C18:D18"/>
    <mergeCell ref="F18:H18"/>
    <mergeCell ref="I18:K18"/>
    <mergeCell ref="C19:D19"/>
    <mergeCell ref="F19:H19"/>
    <mergeCell ref="I19:K19"/>
    <mergeCell ref="C17:D17"/>
    <mergeCell ref="F17:H17"/>
    <mergeCell ref="I17:K17"/>
    <mergeCell ref="C10:E10"/>
    <mergeCell ref="F10:K10"/>
    <mergeCell ref="C11:E11"/>
    <mergeCell ref="F11:K11"/>
    <mergeCell ref="C12:E12"/>
    <mergeCell ref="C7:E7"/>
    <mergeCell ref="F7:K7"/>
    <mergeCell ref="C8:E8"/>
    <mergeCell ref="F8:K8"/>
    <mergeCell ref="C9:E9"/>
    <mergeCell ref="F9:K9"/>
    <mergeCell ref="I112:J112"/>
    <mergeCell ref="J2:K2"/>
    <mergeCell ref="J3:K3"/>
    <mergeCell ref="C4:K4"/>
    <mergeCell ref="C5:E5"/>
    <mergeCell ref="F5:K5"/>
    <mergeCell ref="C6:E6"/>
    <mergeCell ref="F12:K12"/>
    <mergeCell ref="C13:K13"/>
    <mergeCell ref="F6:K6"/>
    <mergeCell ref="B70:D70"/>
    <mergeCell ref="B71:D71"/>
    <mergeCell ref="E62:E63"/>
    <mergeCell ref="F62:H62"/>
    <mergeCell ref="I62:I63"/>
    <mergeCell ref="J62:L62"/>
    <mergeCell ref="B64:D64"/>
    <mergeCell ref="B65:D65"/>
    <mergeCell ref="L28:N28"/>
    <mergeCell ref="N110:P110"/>
    <mergeCell ref="L119:M119"/>
    <mergeCell ref="M62:O62"/>
    <mergeCell ref="L102:M102"/>
    <mergeCell ref="K111:L111"/>
    <mergeCell ref="K112:L112"/>
    <mergeCell ref="K113:L113"/>
    <mergeCell ref="K114:L114"/>
    <mergeCell ref="C35:K35"/>
    <mergeCell ref="L138:M138"/>
    <mergeCell ref="L139:M139"/>
    <mergeCell ref="C144:K144"/>
    <mergeCell ref="L32:P32"/>
    <mergeCell ref="M50:M51"/>
    <mergeCell ref="L39:P39"/>
    <mergeCell ref="B66:D66"/>
    <mergeCell ref="B67:D67"/>
    <mergeCell ref="B68:D68"/>
    <mergeCell ref="B69:D69"/>
  </mergeCells>
  <conditionalFormatting sqref="L18:L20">
    <cfRule type="containsText" priority="82" dxfId="301" operator="containsText" stopIfTrue="1" text="Capofila">
      <formula>NOT(ISERROR(SEARCH("Capofila",L18)))</formula>
    </cfRule>
  </conditionalFormatting>
  <conditionalFormatting sqref="L15">
    <cfRule type="containsText" priority="78" dxfId="309" operator="containsText" stopIfTrue="1" text="Dati Localizzazione non inseriti correttamente">
      <formula>NOT(ISERROR(SEARCH("Dati Localizzazione non inseriti correttamente",L15)))</formula>
    </cfRule>
    <cfRule type="containsText" priority="79" dxfId="298" operator="containsText" stopIfTrue="1" text="Dati identificativi non inseriti correttamente">
      <formula>NOT(ISERROR(SEARCH("Dati identificativi non inseriti correttamente",L15)))</formula>
    </cfRule>
    <cfRule type="containsText" priority="80" dxfId="307" operator="containsText" stopIfTrue="1" text="Dati identificativi inseriti correttamente">
      <formula>NOT(ISERROR(SEARCH("Dati identificativi inseriti correttamente",L15)))</formula>
    </cfRule>
    <cfRule type="containsText" priority="81" dxfId="311" operator="containsText" stopIfTrue="1" text="Dati Localizzazione inseriti correttamente">
      <formula>NOT(ISERROR(SEARCH("Dati Localizzazione inseriti correttamente",L15)))</formula>
    </cfRule>
  </conditionalFormatting>
  <conditionalFormatting sqref="L27">
    <cfRule type="containsText" priority="76" dxfId="298" operator="containsText" stopIfTrue="1" text="Dati anagrafici non inseriti correttamente">
      <formula>NOT(ISERROR(SEARCH("Dati anagrafici non inseriti correttamente",L27)))</formula>
    </cfRule>
    <cfRule type="containsText" priority="77" dxfId="301" operator="containsText" stopIfTrue="1" text="Dati anagrafici inseriti correttamente">
      <formula>NOT(ISERROR(SEARCH("Dati anagrafici inseriti correttamente",L27)))</formula>
    </cfRule>
  </conditionalFormatting>
  <conditionalFormatting sqref="C100">
    <cfRule type="containsText" priority="75" dxfId="298" operator="containsText" stopIfTrue="1" text="Piano Economico non coerente">
      <formula>NOT(ISERROR(SEARCH("Piano Economico non coerente",C100)))</formula>
    </cfRule>
  </conditionalFormatting>
  <conditionalFormatting sqref="C137 C142">
    <cfRule type="containsText" priority="74" dxfId="298" operator="containsText" stopIfTrue="1" text="La differenza tra totale Pre gara e Post gara non coincide con il totale delle Economie">
      <formula>NOT(ISERROR(SEARCH("La differenza tra totale Pre gara e Post gara non coincide con il totale delle Economie",C137)))</formula>
    </cfRule>
  </conditionalFormatting>
  <conditionalFormatting sqref="C136:E136">
    <cfRule type="containsText" priority="73" dxfId="298" operator="containsText" stopIfTrue="1" text="La differenza tra totale Pre gara e Post gara non coincide con il Totale delle Economie">
      <formula>NOT(ISERROR(SEARCH("La differenza tra totale Pre gara e Post gara non coincide con il Totale delle Economie",C136)))</formula>
    </cfRule>
  </conditionalFormatting>
  <conditionalFormatting sqref="L21:L22">
    <cfRule type="containsText" priority="72" dxfId="301" operator="containsText" stopIfTrue="1" text="Capofila">
      <formula>NOT(ISERROR(SEARCH("Capofila",L21)))</formula>
    </cfRule>
  </conditionalFormatting>
  <conditionalFormatting sqref="C143">
    <cfRule type="containsText" priority="70" dxfId="298" operator="containsText" stopIfTrue="1" text="La differenza tra totale Pre gara e Post gara non coincide con il totale delle Economie">
      <formula>NOT(ISERROR(SEARCH("La differenza tra totale Pre gara e Post gara non coincide con il totale delle Economie",C143)))</formula>
    </cfRule>
  </conditionalFormatting>
  <conditionalFormatting sqref="C129:E129">
    <cfRule type="containsText" priority="68" dxfId="298" operator="containsText" stopIfTrue="1" text="Il totale del Post gara differisce dal totale Piano Economico (confronta celle H144 e E112)">
      <formula>NOT(ISERROR(SEARCH("Il totale del Post gara differisce dal totale Piano Economico (confronta celle H144 e E112)",C129)))</formula>
    </cfRule>
    <cfRule type="containsText" priority="69" dxfId="298" operator="containsText" stopIfTrue="1" text="Il Post gara differisce dal Piano Economico">
      <formula>NOT(ISERROR(SEARCH("Il Post gara differisce dal Piano Economico",C129)))</formula>
    </cfRule>
  </conditionalFormatting>
  <conditionalFormatting sqref="K110:L114">
    <cfRule type="cellIs" priority="65" dxfId="284" operator="greaterThan" stopIfTrue="1">
      <formula>0</formula>
    </cfRule>
    <cfRule type="cellIs" priority="66" dxfId="1" operator="equal" stopIfTrue="1">
      <formula>0</formula>
    </cfRule>
    <cfRule type="cellIs" priority="67" dxfId="0" operator="lessThan" stopIfTrue="1">
      <formula>0</formula>
    </cfRule>
  </conditionalFormatting>
  <conditionalFormatting sqref="L88">
    <cfRule type="containsText" priority="60" dxfId="1" operator="containsText" stopIfTrue="1" text="OK">
      <formula>NOT(ISERROR(SEARCH("OK",L88)))</formula>
    </cfRule>
    <cfRule type="cellIs" priority="61" dxfId="1" operator="equal" stopIfTrue="1">
      <formula>0</formula>
    </cfRule>
    <cfRule type="cellIs" priority="62" dxfId="0" operator="greaterThan" stopIfTrue="1">
      <formula>0</formula>
    </cfRule>
    <cfRule type="cellIs" priority="63" dxfId="1" operator="greaterThan" stopIfTrue="1">
      <formula>0</formula>
    </cfRule>
    <cfRule type="cellIs" priority="64" dxfId="0" operator="lessThan" stopIfTrue="1">
      <formula>0</formula>
    </cfRule>
  </conditionalFormatting>
  <conditionalFormatting sqref="G115:H115">
    <cfRule type="cellIs" priority="58" dxfId="1" operator="equal" stopIfTrue="1">
      <formula>$J$88</formula>
    </cfRule>
    <cfRule type="cellIs" priority="59" dxfId="0" operator="notEqual" stopIfTrue="1">
      <formula>$J$88</formula>
    </cfRule>
  </conditionalFormatting>
  <conditionalFormatting sqref="I110:J110">
    <cfRule type="cellIs" priority="44" dxfId="1" operator="lessThanOrEqual" stopIfTrue="1">
      <formula>$G$110</formula>
    </cfRule>
    <cfRule type="cellIs" priority="45" dxfId="0" operator="greaterThanOrEqual" stopIfTrue="1">
      <formula>$G$110</formula>
    </cfRule>
    <cfRule type="cellIs" priority="56" dxfId="1" operator="equal" stopIfTrue="1">
      <formula>$G$110</formula>
    </cfRule>
  </conditionalFormatting>
  <conditionalFormatting sqref="I115:J115">
    <cfRule type="cellIs" priority="31" dxfId="0" operator="notEqual" stopIfTrue="1">
      <formula>$G$115</formula>
    </cfRule>
    <cfRule type="cellIs" priority="39" dxfId="1" operator="equal" stopIfTrue="1">
      <formula>$G$115</formula>
    </cfRule>
  </conditionalFormatting>
  <conditionalFormatting sqref="K115:L115">
    <cfRule type="cellIs" priority="21" dxfId="284" operator="greaterThan" stopIfTrue="1">
      <formula>0</formula>
    </cfRule>
    <cfRule type="cellIs" priority="22" dxfId="1" operator="equal" stopIfTrue="1">
      <formula>0</formula>
    </cfRule>
    <cfRule type="cellIs" priority="23" dxfId="0" operator="lessThan" stopIfTrue="1">
      <formula>0</formula>
    </cfRule>
  </conditionalFormatting>
  <conditionalFormatting sqref="I111:J114">
    <cfRule type="cellIs" priority="18" dxfId="1" operator="lessThanOrEqual" stopIfTrue="1">
      <formula>$G$110</formula>
    </cfRule>
    <cfRule type="cellIs" priority="19" dxfId="0" operator="greaterThanOrEqual" stopIfTrue="1">
      <formula>$G$110</formula>
    </cfRule>
    <cfRule type="cellIs" priority="20" dxfId="1" operator="equal" stopIfTrue="1">
      <formula>$G$110</formula>
    </cfRule>
  </conditionalFormatting>
  <conditionalFormatting sqref="F129:H129">
    <cfRule type="cellIs" priority="16" dxfId="1" operator="equal" stopIfTrue="1">
      <formula>$J$88</formula>
    </cfRule>
    <cfRule type="cellIs" priority="17" dxfId="0" operator="notEqual" stopIfTrue="1">
      <formula>$J$88</formula>
    </cfRule>
  </conditionalFormatting>
  <conditionalFormatting sqref="I129:K129">
    <cfRule type="cellIs" priority="15" dxfId="1" operator="lessThan" stopIfTrue="1">
      <formula>$F$129</formula>
    </cfRule>
  </conditionalFormatting>
  <conditionalFormatting sqref="G116:H116">
    <cfRule type="containsText" priority="13" dxfId="1" operator="containsText" stopIfTrue="1" text="OK">
      <formula>NOT(ISERROR(SEARCH("OK",G116)))</formula>
    </cfRule>
    <cfRule type="cellIs" priority="14" dxfId="0" operator="notEqual" stopIfTrue="1">
      <formula>0</formula>
    </cfRule>
  </conditionalFormatting>
  <conditionalFormatting sqref="F137:G137">
    <cfRule type="containsText" priority="11" dxfId="1" operator="containsText" stopIfTrue="1" text="OK">
      <formula>NOT(ISERROR(SEARCH("OK",F137)))</formula>
    </cfRule>
    <cfRule type="cellIs" priority="12" dxfId="0" operator="notEqual" stopIfTrue="1">
      <formula>0</formula>
    </cfRule>
  </conditionalFormatting>
  <conditionalFormatting sqref="F139:K139">
    <cfRule type="cellIs" priority="9" dxfId="0" operator="greaterThan" stopIfTrue="1">
      <formula>$F$99</formula>
    </cfRule>
    <cfRule type="cellIs" priority="10" dxfId="1" operator="lessThanOrEqual" stopIfTrue="1">
      <formula>$F$99</formula>
    </cfRule>
  </conditionalFormatting>
  <conditionalFormatting sqref="F140:K140">
    <cfRule type="cellIs" priority="7" dxfId="0" operator="greaterThan" stopIfTrue="1">
      <formula>$F$139</formula>
    </cfRule>
    <cfRule type="cellIs" priority="8" dxfId="1" operator="lessThanOrEqual" stopIfTrue="1">
      <formula>$F$139</formula>
    </cfRule>
  </conditionalFormatting>
  <conditionalFormatting sqref="F141:K141">
    <cfRule type="cellIs" priority="5" dxfId="0" operator="greaterThan" stopIfTrue="1">
      <formula>$F$140</formula>
    </cfRule>
    <cfRule type="cellIs" priority="6" dxfId="1" operator="lessThanOrEqual" stopIfTrue="1">
      <formula>$F$140</formula>
    </cfRule>
  </conditionalFormatting>
  <conditionalFormatting sqref="H133:I133">
    <cfRule type="cellIs" priority="3" dxfId="0" operator="greaterThan" stopIfTrue="1">
      <formula>$F$133</formula>
    </cfRule>
    <cfRule type="cellIs" priority="4" dxfId="1" operator="lessThanOrEqual" stopIfTrue="1">
      <formula>$F$133</formula>
    </cfRule>
  </conditionalFormatting>
  <conditionalFormatting sqref="H134:I136">
    <cfRule type="cellIs" priority="1" dxfId="0" operator="greaterThan" stopIfTrue="1">
      <formula>$F$133</formula>
    </cfRule>
    <cfRule type="cellIs" priority="2" dxfId="1" operator="lessThanOrEqual" stopIfTrue="1">
      <formula>$F$133</formula>
    </cfRule>
  </conditionalFormatting>
  <dataValidations count="18">
    <dataValidation type="list" allowBlank="1" showInputMessage="1" showErrorMessage="1" sqref="C18:D25">
      <formula1>Regione</formula1>
    </dataValidation>
    <dataValidation type="list" allowBlank="1" showInputMessage="1" showErrorMessage="1" sqref="F18:H25">
      <formula1>INDIRECT(E18)</formula1>
    </dataValidation>
    <dataValidation type="list" allowBlank="1" showInputMessage="1" showErrorMessage="1" sqref="F5:K5">
      <formula1>Direzione_competente</formula1>
    </dataValidation>
    <dataValidation type="list" allowBlank="1" showInputMessage="1" showErrorMessage="1" sqref="F39:K39 F33:K33">
      <formula1>INDIRECT(F38)</formula1>
    </dataValidation>
    <dataValidation type="list" allowBlank="1" showInputMessage="1" showErrorMessage="1" sqref="F40:K40">
      <formula1>Risposte</formula1>
    </dataValidation>
    <dataValidation type="list" allowBlank="1" showInputMessage="1" showErrorMessage="1" sqref="C90:E98 H79:H85 H64:H72 F110:F114 K79:K85 H52:H60 L52:L60 L64:L72 J133:K135">
      <formula1>Anno2</formula1>
    </dataValidation>
    <dataValidation type="list" allowBlank="1" showInputMessage="1" showErrorMessage="1" sqref="I16:K16">
      <formula1>Localizzazione</formula1>
    </dataValidation>
    <dataValidation type="list" allowBlank="1" showInputMessage="1" showErrorMessage="1" sqref="C110:E114 C133:E135">
      <formula1>fonte2</formula1>
    </dataValidation>
    <dataValidation type="list" allowBlank="1" showInputMessage="1" showErrorMessage="1" sqref="F29:K29">
      <formula1>stato_intervento</formula1>
    </dataValidation>
    <dataValidation type="list" allowBlank="1" showInputMessage="1" showErrorMessage="1" sqref="E64:E72 E52:E60 I52:I60 I64:I72">
      <formula1>piste2</formula1>
    </dataValidation>
    <dataValidation type="list" allowBlank="1" showInputMessage="1" showErrorMessage="1" sqref="J64:J72 I79:I85 F79:F85 J52:J60 F52:F60 F64:F72">
      <formula1>Giorno</formula1>
    </dataValidation>
    <dataValidation type="list" allowBlank="1" showInputMessage="1" showErrorMessage="1" sqref="K64:K72 J79:J85 G79:G85 K52:K60 G52:G60 G64:G72">
      <formula1>Mese</formula1>
    </dataValidation>
    <dataValidation type="list" allowBlank="1" showInputMessage="1" showErrorMessage="1" sqref="C76:E76">
      <formula1>aggiudicazione</formula1>
    </dataValidation>
    <dataValidation type="list" allowBlank="1" showInputMessage="1" showErrorMessage="1" sqref="F7:K7">
      <formula1>Priorita_RESTART</formula1>
    </dataValidation>
    <dataValidation type="list" allowBlank="1" showInputMessage="1" showErrorMessage="1" sqref="F31:K31">
      <formula1>Mod_Attuazione</formula1>
    </dataValidation>
    <dataValidation type="list" allowBlank="1" showInputMessage="1" showErrorMessage="1" sqref="M110:M114">
      <formula1>Tipo_Fonte</formula1>
    </dataValidation>
    <dataValidation type="list" allowBlank="1" showInputMessage="1" showErrorMessage="1" sqref="F32:K32 F38:K38">
      <formula1>Tipo_OperazionE1</formula1>
    </dataValidation>
    <dataValidation type="list" allowBlank="1" showInputMessage="1" showErrorMessage="1" sqref="E18:E25">
      <formula1>Province</formula1>
    </dataValidation>
  </dataValidations>
  <printOptions horizontalCentered="1"/>
  <pageMargins left="0.393700787401575" right="0.196850393700787" top="1.33858267716535" bottom="0.354330708661417" header="0.31496062992126" footer="0.118110236220472"/>
  <pageSetup fitToHeight="0" fitToWidth="1" horizontalDpi="600" verticalDpi="600" orientation="portrait" paperSize="9" scale="52" r:id="rId1"/>
  <rowBreaks count="2" manualBreakCount="2">
    <brk id="34" min="1" max="11" man="1"/>
    <brk id="106" min="1" max="11" man="1"/>
  </rowBreaks>
</worksheet>
</file>

<file path=xl/worksheets/sheet10.xml><?xml version="1.0" encoding="utf-8"?>
<worksheet xmlns="http://schemas.openxmlformats.org/spreadsheetml/2006/main" xmlns:r="http://schemas.openxmlformats.org/officeDocument/2006/relationships">
  <sheetPr codeName="Foglio15"/>
  <dimension ref="A1:K22"/>
  <sheetViews>
    <sheetView zoomScale="80" zoomScaleNormal="80" zoomScalePageLayoutView="0" workbookViewId="0" topLeftCell="A1">
      <selection activeCell="B72" sqref="B72:B73"/>
    </sheetView>
  </sheetViews>
  <sheetFormatPr defaultColWidth="18.7109375" defaultRowHeight="12.75"/>
  <cols>
    <col min="1" max="1" width="32.421875" style="0" customWidth="1"/>
  </cols>
  <sheetData>
    <row r="1" spans="1:11" ht="12.75">
      <c r="A1" s="23">
        <v>1</v>
      </c>
      <c r="B1" s="23">
        <v>2</v>
      </c>
      <c r="C1" s="23">
        <v>3</v>
      </c>
      <c r="D1" s="23">
        <v>4</v>
      </c>
      <c r="E1" s="23">
        <v>5</v>
      </c>
      <c r="F1" s="23">
        <v>6</v>
      </c>
      <c r="G1" s="23">
        <v>7</v>
      </c>
      <c r="H1" s="23">
        <v>8</v>
      </c>
      <c r="I1" s="23">
        <v>9</v>
      </c>
      <c r="J1" s="23">
        <v>10</v>
      </c>
      <c r="K1" s="23">
        <v>11</v>
      </c>
    </row>
    <row r="2" spans="1:11" ht="57">
      <c r="A2" s="12" t="s">
        <v>122</v>
      </c>
      <c r="B2" s="12" t="s">
        <v>120</v>
      </c>
      <c r="C2" s="12" t="s">
        <v>119</v>
      </c>
      <c r="D2" s="12" t="s">
        <v>118</v>
      </c>
      <c r="E2" s="12" t="s">
        <v>117</v>
      </c>
      <c r="F2" s="12" t="s">
        <v>116</v>
      </c>
      <c r="G2" s="12" t="s">
        <v>99</v>
      </c>
      <c r="H2" s="12" t="s">
        <v>101</v>
      </c>
      <c r="I2" s="12" t="s">
        <v>102</v>
      </c>
      <c r="J2" s="12" t="s">
        <v>116</v>
      </c>
      <c r="K2" s="12" t="s">
        <v>121</v>
      </c>
    </row>
    <row r="3" spans="1:11" ht="57">
      <c r="A3" s="12" t="s">
        <v>529</v>
      </c>
      <c r="B3" s="12" t="s">
        <v>120</v>
      </c>
      <c r="C3" s="12" t="s">
        <v>119</v>
      </c>
      <c r="D3" s="12" t="s">
        <v>118</v>
      </c>
      <c r="E3" s="12" t="s">
        <v>117</v>
      </c>
      <c r="F3" s="12" t="s">
        <v>116</v>
      </c>
      <c r="G3" s="12" t="s">
        <v>99</v>
      </c>
      <c r="H3" s="12" t="s">
        <v>101</v>
      </c>
      <c r="I3" s="12" t="s">
        <v>102</v>
      </c>
      <c r="J3" s="12" t="s">
        <v>116</v>
      </c>
      <c r="K3" s="12" t="s">
        <v>121</v>
      </c>
    </row>
    <row r="4" spans="1:11" ht="71.25">
      <c r="A4" s="12" t="s">
        <v>530</v>
      </c>
      <c r="B4" s="12" t="s">
        <v>103</v>
      </c>
      <c r="C4" s="12" t="s">
        <v>104</v>
      </c>
      <c r="D4" s="12" t="s">
        <v>105</v>
      </c>
      <c r="E4" s="12" t="s">
        <v>106</v>
      </c>
      <c r="F4" s="12" t="s">
        <v>107</v>
      </c>
      <c r="G4" s="12" t="s">
        <v>101</v>
      </c>
      <c r="H4" s="12" t="s">
        <v>102</v>
      </c>
      <c r="I4" s="12" t="s">
        <v>108</v>
      </c>
      <c r="J4" s="12" t="s">
        <v>121</v>
      </c>
      <c r="K4" s="12" t="s">
        <v>121</v>
      </c>
    </row>
    <row r="5" spans="1:11" ht="71.25">
      <c r="A5" s="12" t="s">
        <v>531</v>
      </c>
      <c r="B5" s="12" t="s">
        <v>109</v>
      </c>
      <c r="C5" s="12" t="s">
        <v>110</v>
      </c>
      <c r="D5" s="12" t="s">
        <v>111</v>
      </c>
      <c r="E5" s="12" t="s">
        <v>112</v>
      </c>
      <c r="F5" s="12" t="s">
        <v>107</v>
      </c>
      <c r="G5" s="12" t="s">
        <v>113</v>
      </c>
      <c r="H5" s="12" t="s">
        <v>114</v>
      </c>
      <c r="I5" s="12" t="s">
        <v>121</v>
      </c>
      <c r="J5" s="12" t="s">
        <v>121</v>
      </c>
      <c r="K5" s="12" t="s">
        <v>121</v>
      </c>
    </row>
    <row r="6" spans="1:11" ht="71.25">
      <c r="A6" s="12" t="s">
        <v>244</v>
      </c>
      <c r="B6" s="12" t="s">
        <v>109</v>
      </c>
      <c r="C6" s="12" t="s">
        <v>110</v>
      </c>
      <c r="D6" s="12" t="s">
        <v>111</v>
      </c>
      <c r="E6" s="12" t="s">
        <v>112</v>
      </c>
      <c r="F6" s="12" t="s">
        <v>107</v>
      </c>
      <c r="G6" s="12" t="s">
        <v>113</v>
      </c>
      <c r="H6" s="12" t="s">
        <v>114</v>
      </c>
      <c r="I6" s="12" t="s">
        <v>121</v>
      </c>
      <c r="J6" s="12" t="s">
        <v>121</v>
      </c>
      <c r="K6" s="12" t="s">
        <v>121</v>
      </c>
    </row>
    <row r="7" spans="1:11" ht="71.25">
      <c r="A7" s="12" t="s">
        <v>532</v>
      </c>
      <c r="B7" s="12" t="s">
        <v>109</v>
      </c>
      <c r="C7" s="12" t="s">
        <v>110</v>
      </c>
      <c r="D7" s="12" t="s">
        <v>111</v>
      </c>
      <c r="E7" s="12" t="s">
        <v>112</v>
      </c>
      <c r="F7" s="12" t="s">
        <v>107</v>
      </c>
      <c r="G7" s="12" t="s">
        <v>113</v>
      </c>
      <c r="H7" s="12" t="s">
        <v>114</v>
      </c>
      <c r="I7" s="12" t="s">
        <v>121</v>
      </c>
      <c r="J7" s="12" t="s">
        <v>121</v>
      </c>
      <c r="K7" s="12" t="s">
        <v>121</v>
      </c>
    </row>
    <row r="8" spans="1:11" ht="42.75">
      <c r="A8" s="11" t="s">
        <v>245</v>
      </c>
      <c r="B8" s="12" t="s">
        <v>120</v>
      </c>
      <c r="C8" s="12" t="s">
        <v>115</v>
      </c>
      <c r="D8" s="12" t="s">
        <v>116</v>
      </c>
      <c r="E8" s="12" t="s">
        <v>117</v>
      </c>
      <c r="F8" s="12" t="s">
        <v>118</v>
      </c>
      <c r="G8" s="12" t="s">
        <v>119</v>
      </c>
      <c r="H8" s="12" t="s">
        <v>100</v>
      </c>
      <c r="I8" s="12" t="s">
        <v>113</v>
      </c>
      <c r="J8" s="12" t="s">
        <v>121</v>
      </c>
      <c r="K8" s="12" t="s">
        <v>121</v>
      </c>
    </row>
    <row r="17" ht="12.75">
      <c r="A17" s="122" t="s">
        <v>122</v>
      </c>
    </row>
    <row r="18" ht="12.75">
      <c r="A18" s="23" t="s">
        <v>529</v>
      </c>
    </row>
    <row r="19" ht="12.75">
      <c r="A19" s="23" t="s">
        <v>531</v>
      </c>
    </row>
    <row r="20" ht="12.75">
      <c r="A20" s="122" t="s">
        <v>244</v>
      </c>
    </row>
    <row r="21" ht="12.75">
      <c r="A21" s="122" t="s">
        <v>530</v>
      </c>
    </row>
    <row r="22" ht="12.75">
      <c r="A22" s="23" t="s">
        <v>532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Foglio3"/>
  <dimension ref="A1:B11"/>
  <sheetViews>
    <sheetView zoomScalePageLayoutView="0" workbookViewId="0" topLeftCell="A1">
      <selection activeCell="B72" sqref="B72:B73"/>
    </sheetView>
  </sheetViews>
  <sheetFormatPr defaultColWidth="8.8515625" defaultRowHeight="12.75"/>
  <cols>
    <col min="1" max="1" width="49.8515625" style="0" customWidth="1"/>
    <col min="2" max="2" width="23.7109375" style="0" bestFit="1" customWidth="1"/>
  </cols>
  <sheetData>
    <row r="1" spans="1:2" ht="15">
      <c r="A1" s="1" t="s">
        <v>23</v>
      </c>
      <c r="B1" s="1" t="s">
        <v>24</v>
      </c>
    </row>
    <row r="2" spans="1:2" ht="12.75">
      <c r="A2" s="64" t="s">
        <v>387</v>
      </c>
      <c r="B2" s="63" t="s">
        <v>571</v>
      </c>
    </row>
    <row r="3" spans="1:2" ht="12.75">
      <c r="A3" s="64" t="s">
        <v>388</v>
      </c>
      <c r="B3" s="63" t="s">
        <v>572</v>
      </c>
    </row>
    <row r="4" spans="1:2" ht="12.75">
      <c r="A4" s="64" t="s">
        <v>389</v>
      </c>
      <c r="B4" s="63" t="s">
        <v>393</v>
      </c>
    </row>
    <row r="5" spans="1:2" ht="12.75">
      <c r="A5" s="64" t="s">
        <v>390</v>
      </c>
      <c r="B5" s="20"/>
    </row>
    <row r="6" spans="1:2" ht="12.75">
      <c r="A6" s="64" t="s">
        <v>399</v>
      </c>
      <c r="B6" s="20"/>
    </row>
    <row r="7" spans="1:2" ht="12.75">
      <c r="A7" s="71" t="s">
        <v>400</v>
      </c>
      <c r="B7" s="63"/>
    </row>
    <row r="8" spans="1:2" ht="12.75">
      <c r="A8" s="64"/>
      <c r="B8" s="63"/>
    </row>
    <row r="9" spans="1:2" ht="12.75">
      <c r="A9" s="19"/>
      <c r="B9" s="63"/>
    </row>
    <row r="10" spans="1:2" ht="12.75">
      <c r="A10" s="64"/>
      <c r="B10" s="20"/>
    </row>
    <row r="11" spans="1:2" ht="12.75">
      <c r="A11" s="21"/>
      <c r="B11" s="20"/>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codeName="Foglio16"/>
  <dimension ref="A1:I22"/>
  <sheetViews>
    <sheetView zoomScale="80" zoomScaleNormal="80" zoomScalePageLayoutView="0" workbookViewId="0" topLeftCell="A1">
      <selection activeCell="C18" sqref="C18"/>
    </sheetView>
  </sheetViews>
  <sheetFormatPr defaultColWidth="42.7109375" defaultRowHeight="12.75"/>
  <cols>
    <col min="1" max="1" width="54.140625" style="0" customWidth="1"/>
  </cols>
  <sheetData>
    <row r="1" spans="1:9" ht="12.75">
      <c r="A1">
        <v>1</v>
      </c>
      <c r="B1">
        <v>2</v>
      </c>
      <c r="C1">
        <v>3</v>
      </c>
      <c r="D1">
        <v>4</v>
      </c>
      <c r="E1">
        <v>5</v>
      </c>
      <c r="F1">
        <v>6</v>
      </c>
      <c r="G1">
        <v>7</v>
      </c>
      <c r="H1">
        <v>8</v>
      </c>
      <c r="I1">
        <v>9</v>
      </c>
    </row>
    <row r="2" spans="1:9" ht="14.25">
      <c r="A2" s="122" t="s">
        <v>122</v>
      </c>
      <c r="B2" s="13" t="s">
        <v>123</v>
      </c>
      <c r="C2" s="13" t="s">
        <v>124</v>
      </c>
      <c r="D2" s="13" t="s">
        <v>125</v>
      </c>
      <c r="E2" s="13" t="s">
        <v>142</v>
      </c>
      <c r="F2" s="13" t="s">
        <v>142</v>
      </c>
      <c r="G2" s="13" t="s">
        <v>142</v>
      </c>
      <c r="H2" s="13" t="s">
        <v>142</v>
      </c>
      <c r="I2" s="13" t="s">
        <v>142</v>
      </c>
    </row>
    <row r="3" spans="1:9" ht="14.25">
      <c r="A3" s="23" t="s">
        <v>529</v>
      </c>
      <c r="B3" s="12" t="s">
        <v>123</v>
      </c>
      <c r="C3" s="12" t="s">
        <v>124</v>
      </c>
      <c r="D3" s="12" t="s">
        <v>125</v>
      </c>
      <c r="E3" s="13" t="s">
        <v>142</v>
      </c>
      <c r="F3" s="13" t="s">
        <v>142</v>
      </c>
      <c r="G3" s="13" t="s">
        <v>142</v>
      </c>
      <c r="H3" s="13" t="s">
        <v>142</v>
      </c>
      <c r="I3" s="13" t="s">
        <v>142</v>
      </c>
    </row>
    <row r="4" spans="1:9" ht="15" thickBot="1">
      <c r="A4" s="122" t="s">
        <v>530</v>
      </c>
      <c r="B4" s="12" t="s">
        <v>126</v>
      </c>
      <c r="C4" s="12" t="s">
        <v>127</v>
      </c>
      <c r="D4" s="12" t="s">
        <v>128</v>
      </c>
      <c r="E4" s="12" t="s">
        <v>129</v>
      </c>
      <c r="F4" s="12" t="s">
        <v>130</v>
      </c>
      <c r="G4" s="12" t="s">
        <v>131</v>
      </c>
      <c r="H4" s="12" t="s">
        <v>132</v>
      </c>
      <c r="I4" s="14" t="s">
        <v>133</v>
      </c>
    </row>
    <row r="5" spans="1:9" ht="14.25">
      <c r="A5" s="23" t="s">
        <v>531</v>
      </c>
      <c r="B5" s="12" t="s">
        <v>134</v>
      </c>
      <c r="C5" s="12" t="s">
        <v>135</v>
      </c>
      <c r="D5" s="12" t="s">
        <v>136</v>
      </c>
      <c r="E5" s="13" t="s">
        <v>142</v>
      </c>
      <c r="F5" s="13" t="s">
        <v>142</v>
      </c>
      <c r="G5" s="13" t="s">
        <v>142</v>
      </c>
      <c r="H5" s="13" t="s">
        <v>142</v>
      </c>
      <c r="I5" s="13" t="s">
        <v>142</v>
      </c>
    </row>
    <row r="6" spans="1:9" ht="14.25">
      <c r="A6" s="122" t="s">
        <v>244</v>
      </c>
      <c r="B6" s="12" t="s">
        <v>134</v>
      </c>
      <c r="C6" s="12" t="s">
        <v>135</v>
      </c>
      <c r="D6" s="12" t="s">
        <v>132</v>
      </c>
      <c r="E6" s="13" t="s">
        <v>142</v>
      </c>
      <c r="F6" s="13" t="s">
        <v>142</v>
      </c>
      <c r="G6" s="13" t="s">
        <v>142</v>
      </c>
      <c r="H6" s="13" t="s">
        <v>142</v>
      </c>
      <c r="I6" s="13" t="s">
        <v>142</v>
      </c>
    </row>
    <row r="7" spans="1:9" ht="15" thickBot="1">
      <c r="A7" s="23" t="s">
        <v>532</v>
      </c>
      <c r="B7" s="12" t="s">
        <v>137</v>
      </c>
      <c r="C7" s="12" t="s">
        <v>138</v>
      </c>
      <c r="D7" s="13" t="s">
        <v>142</v>
      </c>
      <c r="E7" s="13" t="s">
        <v>142</v>
      </c>
      <c r="F7" s="13" t="s">
        <v>142</v>
      </c>
      <c r="G7" s="13" t="s">
        <v>142</v>
      </c>
      <c r="H7" s="13" t="s">
        <v>142</v>
      </c>
      <c r="I7" s="13" t="s">
        <v>142</v>
      </c>
    </row>
    <row r="8" spans="1:9" ht="15">
      <c r="A8" s="15" t="s">
        <v>93</v>
      </c>
      <c r="B8" s="16" t="s">
        <v>139</v>
      </c>
      <c r="C8" s="16" t="s">
        <v>140</v>
      </c>
      <c r="D8" s="16" t="s">
        <v>141</v>
      </c>
      <c r="E8" s="13" t="s">
        <v>142</v>
      </c>
      <c r="F8" s="13" t="s">
        <v>142</v>
      </c>
      <c r="G8" s="13" t="s">
        <v>142</v>
      </c>
      <c r="H8" s="13" t="s">
        <v>142</v>
      </c>
      <c r="I8" s="13" t="s">
        <v>142</v>
      </c>
    </row>
    <row r="17" ht="12.75">
      <c r="A17" s="122" t="s">
        <v>122</v>
      </c>
    </row>
    <row r="18" ht="12.75">
      <c r="A18" s="23" t="s">
        <v>529</v>
      </c>
    </row>
    <row r="19" ht="12.75">
      <c r="A19" s="23" t="s">
        <v>531</v>
      </c>
    </row>
    <row r="20" ht="12.75">
      <c r="A20" s="122" t="s">
        <v>244</v>
      </c>
    </row>
    <row r="21" ht="12.75">
      <c r="A21" s="122" t="s">
        <v>530</v>
      </c>
    </row>
    <row r="22" ht="12.75">
      <c r="A22" s="23" t="s">
        <v>532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Foglio4"/>
  <dimension ref="A1:G552"/>
  <sheetViews>
    <sheetView zoomScalePageLayoutView="0" workbookViewId="0" topLeftCell="A1">
      <selection activeCell="B72" sqref="B72:B73"/>
    </sheetView>
  </sheetViews>
  <sheetFormatPr defaultColWidth="8.8515625" defaultRowHeight="12.75"/>
  <cols>
    <col min="1" max="1" width="25.28125" style="0" bestFit="1" customWidth="1"/>
    <col min="2" max="2" width="9.28125" style="6" bestFit="1" customWidth="1"/>
  </cols>
  <sheetData>
    <row r="1" spans="1:7" ht="102">
      <c r="A1" s="2" t="s">
        <v>25</v>
      </c>
      <c r="B1" s="2" t="s">
        <v>0</v>
      </c>
      <c r="C1" s="3" t="s">
        <v>1</v>
      </c>
      <c r="D1" s="4" t="s">
        <v>26</v>
      </c>
      <c r="E1" s="4" t="s">
        <v>27</v>
      </c>
      <c r="F1" s="4" t="s">
        <v>28</v>
      </c>
      <c r="G1" s="5" t="s">
        <v>29</v>
      </c>
    </row>
    <row r="2" spans="1:7" ht="12.75">
      <c r="A2" s="23" t="s">
        <v>449</v>
      </c>
      <c r="B2" s="6" t="s">
        <v>394</v>
      </c>
      <c r="C2" s="7" t="s">
        <v>457</v>
      </c>
      <c r="D2" s="8" t="s">
        <v>299</v>
      </c>
      <c r="E2" s="8" t="s">
        <v>69</v>
      </c>
      <c r="F2" s="78" t="s">
        <v>31</v>
      </c>
      <c r="G2" s="10">
        <v>67003</v>
      </c>
    </row>
    <row r="3" spans="1:7" ht="12.75">
      <c r="A3" s="23" t="s">
        <v>450</v>
      </c>
      <c r="B3" s="6" t="s">
        <v>394</v>
      </c>
      <c r="C3" s="7" t="s">
        <v>457</v>
      </c>
      <c r="D3" s="8" t="s">
        <v>299</v>
      </c>
      <c r="E3" s="8" t="s">
        <v>69</v>
      </c>
      <c r="F3" s="78" t="s">
        <v>36</v>
      </c>
      <c r="G3" s="10">
        <v>67012</v>
      </c>
    </row>
    <row r="4" spans="1:7" ht="12.75">
      <c r="A4" s="23" t="s">
        <v>451</v>
      </c>
      <c r="B4" s="6" t="s">
        <v>394</v>
      </c>
      <c r="C4" s="7" t="s">
        <v>457</v>
      </c>
      <c r="D4" s="8" t="s">
        <v>299</v>
      </c>
      <c r="E4" s="8" t="s">
        <v>69</v>
      </c>
      <c r="F4" s="78" t="s">
        <v>41</v>
      </c>
      <c r="G4" s="10">
        <v>67018</v>
      </c>
    </row>
    <row r="5" spans="1:7" ht="12.75">
      <c r="A5" s="23" t="s">
        <v>452</v>
      </c>
      <c r="B5" s="6" t="s">
        <v>394</v>
      </c>
      <c r="C5" s="7" t="s">
        <v>457</v>
      </c>
      <c r="D5" s="8" t="s">
        <v>299</v>
      </c>
      <c r="E5" s="8" t="s">
        <v>69</v>
      </c>
      <c r="F5" s="78" t="s">
        <v>46</v>
      </c>
      <c r="G5" s="10">
        <v>67024</v>
      </c>
    </row>
    <row r="6" spans="1:7" ht="12.75">
      <c r="A6" s="23" t="s">
        <v>453</v>
      </c>
      <c r="B6" s="6" t="s">
        <v>394</v>
      </c>
      <c r="C6" s="7" t="s">
        <v>457</v>
      </c>
      <c r="D6" s="8" t="s">
        <v>299</v>
      </c>
      <c r="E6" s="8" t="s">
        <v>69</v>
      </c>
      <c r="F6" s="78" t="s">
        <v>49</v>
      </c>
      <c r="G6" s="10">
        <v>67028</v>
      </c>
    </row>
    <row r="7" spans="1:7" ht="12.75">
      <c r="A7" s="23" t="s">
        <v>454</v>
      </c>
      <c r="B7" s="6" t="s">
        <v>394</v>
      </c>
      <c r="C7" s="7" t="s">
        <v>457</v>
      </c>
      <c r="D7" s="8" t="s">
        <v>299</v>
      </c>
      <c r="E7" s="8" t="s">
        <v>69</v>
      </c>
      <c r="F7" s="78" t="s">
        <v>52</v>
      </c>
      <c r="G7" s="10">
        <v>67033</v>
      </c>
    </row>
    <row r="8" spans="1:7" ht="12.75">
      <c r="A8" s="23" t="s">
        <v>455</v>
      </c>
      <c r="B8" s="6" t="s">
        <v>394</v>
      </c>
      <c r="C8" s="7" t="s">
        <v>457</v>
      </c>
      <c r="D8" s="8" t="s">
        <v>299</v>
      </c>
      <c r="E8" s="8" t="s">
        <v>69</v>
      </c>
      <c r="F8" s="78" t="s">
        <v>53</v>
      </c>
      <c r="G8" s="10">
        <v>67034</v>
      </c>
    </row>
    <row r="9" spans="1:7" ht="12.75">
      <c r="A9" s="23" t="s">
        <v>456</v>
      </c>
      <c r="B9" s="6" t="s">
        <v>394</v>
      </c>
      <c r="C9" s="7" t="s">
        <v>457</v>
      </c>
      <c r="D9" s="8" t="s">
        <v>299</v>
      </c>
      <c r="E9" s="8" t="s">
        <v>69</v>
      </c>
      <c r="F9" s="78" t="s">
        <v>59</v>
      </c>
      <c r="G9" s="10">
        <v>67045</v>
      </c>
    </row>
    <row r="10" spans="1:7" ht="12.75">
      <c r="A10" s="23" t="s">
        <v>408</v>
      </c>
      <c r="B10" s="6" t="s">
        <v>394</v>
      </c>
      <c r="C10" s="7" t="s">
        <v>466</v>
      </c>
      <c r="D10" s="8" t="s">
        <v>299</v>
      </c>
      <c r="E10" s="8" t="s">
        <v>68</v>
      </c>
      <c r="F10" s="78" t="s">
        <v>30</v>
      </c>
      <c r="G10" s="79">
        <v>66001</v>
      </c>
    </row>
    <row r="11" spans="1:7" ht="12.75">
      <c r="A11" s="23" t="s">
        <v>409</v>
      </c>
      <c r="B11" s="6" t="s">
        <v>394</v>
      </c>
      <c r="C11" s="7" t="s">
        <v>466</v>
      </c>
      <c r="D11" s="8" t="s">
        <v>299</v>
      </c>
      <c r="E11" s="8" t="s">
        <v>68</v>
      </c>
      <c r="F11" s="78" t="s">
        <v>34</v>
      </c>
      <c r="G11" s="10">
        <v>66008</v>
      </c>
    </row>
    <row r="12" spans="1:7" ht="12.75">
      <c r="A12" s="23" t="s">
        <v>410</v>
      </c>
      <c r="B12" s="6" t="s">
        <v>394</v>
      </c>
      <c r="C12" s="7" t="s">
        <v>466</v>
      </c>
      <c r="D12" s="8" t="s">
        <v>299</v>
      </c>
      <c r="E12" s="8" t="s">
        <v>68</v>
      </c>
      <c r="F12" s="78" t="s">
        <v>35</v>
      </c>
      <c r="G12" s="10">
        <v>66009</v>
      </c>
    </row>
    <row r="13" spans="1:7" ht="12.75">
      <c r="A13" s="23" t="s">
        <v>411</v>
      </c>
      <c r="B13" s="6" t="s">
        <v>394</v>
      </c>
      <c r="C13" s="7" t="s">
        <v>466</v>
      </c>
      <c r="D13" s="8" t="s">
        <v>299</v>
      </c>
      <c r="E13" s="8" t="s">
        <v>68</v>
      </c>
      <c r="F13" s="78" t="s">
        <v>36</v>
      </c>
      <c r="G13" s="10">
        <v>66012</v>
      </c>
    </row>
    <row r="14" spans="1:7" ht="12.75">
      <c r="A14" s="23" t="s">
        <v>412</v>
      </c>
      <c r="B14" s="6" t="s">
        <v>394</v>
      </c>
      <c r="C14" s="7" t="s">
        <v>466</v>
      </c>
      <c r="D14" s="8" t="s">
        <v>299</v>
      </c>
      <c r="E14" s="8" t="s">
        <v>68</v>
      </c>
      <c r="F14" s="78" t="s">
        <v>37</v>
      </c>
      <c r="G14" s="10">
        <v>66013</v>
      </c>
    </row>
    <row r="15" spans="1:7" ht="12.75">
      <c r="A15" s="23" t="s">
        <v>413</v>
      </c>
      <c r="B15" s="6" t="s">
        <v>394</v>
      </c>
      <c r="C15" s="7" t="s">
        <v>466</v>
      </c>
      <c r="D15" s="8" t="s">
        <v>299</v>
      </c>
      <c r="E15" s="8" t="s">
        <v>68</v>
      </c>
      <c r="F15" s="78" t="s">
        <v>39</v>
      </c>
      <c r="G15" s="10">
        <v>66016</v>
      </c>
    </row>
    <row r="16" spans="1:7" ht="12.75">
      <c r="A16" s="23" t="s">
        <v>414</v>
      </c>
      <c r="B16" s="6" t="s">
        <v>394</v>
      </c>
      <c r="C16" s="7" t="s">
        <v>466</v>
      </c>
      <c r="D16" s="8" t="s">
        <v>299</v>
      </c>
      <c r="E16" s="8" t="s">
        <v>68</v>
      </c>
      <c r="F16" s="78" t="s">
        <v>42</v>
      </c>
      <c r="G16" s="10">
        <v>66019</v>
      </c>
    </row>
    <row r="17" spans="1:7" ht="12.75">
      <c r="A17" s="23" t="s">
        <v>415</v>
      </c>
      <c r="B17" s="6" t="s">
        <v>394</v>
      </c>
      <c r="C17" s="7" t="s">
        <v>466</v>
      </c>
      <c r="D17" s="8" t="s">
        <v>299</v>
      </c>
      <c r="E17" s="8" t="s">
        <v>68</v>
      </c>
      <c r="F17" s="78" t="s">
        <v>43</v>
      </c>
      <c r="G17" s="10">
        <v>66021</v>
      </c>
    </row>
    <row r="18" spans="1:7" ht="12.75">
      <c r="A18" s="23" t="s">
        <v>416</v>
      </c>
      <c r="B18" s="6" t="s">
        <v>394</v>
      </c>
      <c r="C18" s="7" t="s">
        <v>466</v>
      </c>
      <c r="D18" s="8" t="s">
        <v>299</v>
      </c>
      <c r="E18" s="8" t="s">
        <v>68</v>
      </c>
      <c r="F18" s="78" t="s">
        <v>44</v>
      </c>
      <c r="G18" s="10">
        <v>66022</v>
      </c>
    </row>
    <row r="19" spans="1:7" ht="12.75">
      <c r="A19" s="23" t="s">
        <v>417</v>
      </c>
      <c r="B19" s="6" t="s">
        <v>394</v>
      </c>
      <c r="C19" s="7" t="s">
        <v>466</v>
      </c>
      <c r="D19" s="8" t="s">
        <v>299</v>
      </c>
      <c r="E19" s="8" t="s">
        <v>68</v>
      </c>
      <c r="F19" s="78" t="s">
        <v>46</v>
      </c>
      <c r="G19" s="10">
        <v>66024</v>
      </c>
    </row>
    <row r="20" spans="1:7" ht="12.75">
      <c r="A20" s="23" t="s">
        <v>418</v>
      </c>
      <c r="B20" s="6" t="s">
        <v>394</v>
      </c>
      <c r="C20" s="7" t="s">
        <v>466</v>
      </c>
      <c r="D20" s="8" t="s">
        <v>299</v>
      </c>
      <c r="E20" s="8" t="s">
        <v>68</v>
      </c>
      <c r="F20" s="78" t="s">
        <v>47</v>
      </c>
      <c r="G20" s="10">
        <v>66026</v>
      </c>
    </row>
    <row r="21" spans="1:7" ht="12.75">
      <c r="A21" s="23" t="s">
        <v>419</v>
      </c>
      <c r="B21" s="6" t="s">
        <v>394</v>
      </c>
      <c r="C21" s="7" t="s">
        <v>466</v>
      </c>
      <c r="D21" s="8" t="s">
        <v>299</v>
      </c>
      <c r="E21" s="8" t="s">
        <v>68</v>
      </c>
      <c r="F21" s="78" t="s">
        <v>48</v>
      </c>
      <c r="G21" s="10">
        <v>66027</v>
      </c>
    </row>
    <row r="22" spans="1:7" ht="12.75">
      <c r="A22" s="23" t="s">
        <v>420</v>
      </c>
      <c r="B22" s="6" t="s">
        <v>394</v>
      </c>
      <c r="C22" s="7" t="s">
        <v>466</v>
      </c>
      <c r="D22" s="8" t="s">
        <v>299</v>
      </c>
      <c r="E22" s="8" t="s">
        <v>68</v>
      </c>
      <c r="F22" s="78" t="s">
        <v>50</v>
      </c>
      <c r="G22" s="10">
        <v>66030</v>
      </c>
    </row>
    <row r="23" spans="1:7" ht="12.75">
      <c r="A23" s="23" t="s">
        <v>421</v>
      </c>
      <c r="B23" s="6" t="s">
        <v>394</v>
      </c>
      <c r="C23" s="7" t="s">
        <v>466</v>
      </c>
      <c r="D23" s="8" t="s">
        <v>299</v>
      </c>
      <c r="E23" s="8" t="s">
        <v>68</v>
      </c>
      <c r="F23" s="78" t="s">
        <v>51</v>
      </c>
      <c r="G23" s="10">
        <v>66031</v>
      </c>
    </row>
    <row r="24" spans="1:7" ht="12.75">
      <c r="A24" s="23" t="s">
        <v>422</v>
      </c>
      <c r="B24" s="6" t="s">
        <v>394</v>
      </c>
      <c r="C24" s="7" t="s">
        <v>466</v>
      </c>
      <c r="D24" s="8" t="s">
        <v>299</v>
      </c>
      <c r="E24" s="8" t="s">
        <v>68</v>
      </c>
      <c r="F24" s="78" t="s">
        <v>54</v>
      </c>
      <c r="G24" s="10">
        <v>66037</v>
      </c>
    </row>
    <row r="25" spans="1:7" ht="12.75">
      <c r="A25" s="23" t="s">
        <v>423</v>
      </c>
      <c r="B25" s="6" t="s">
        <v>394</v>
      </c>
      <c r="C25" s="7" t="s">
        <v>466</v>
      </c>
      <c r="D25" s="8" t="s">
        <v>299</v>
      </c>
      <c r="E25" s="8" t="s">
        <v>68</v>
      </c>
      <c r="F25" s="78" t="s">
        <v>55</v>
      </c>
      <c r="G25" s="10">
        <v>66038</v>
      </c>
    </row>
    <row r="26" spans="1:7" ht="12.75">
      <c r="A26" s="23" t="s">
        <v>424</v>
      </c>
      <c r="B26" s="6" t="s">
        <v>394</v>
      </c>
      <c r="C26" s="7" t="s">
        <v>466</v>
      </c>
      <c r="D26" s="8" t="s">
        <v>299</v>
      </c>
      <c r="E26" s="8" t="s">
        <v>68</v>
      </c>
      <c r="F26" s="78" t="s">
        <v>56</v>
      </c>
      <c r="G26" s="10">
        <v>66042</v>
      </c>
    </row>
    <row r="27" spans="1:7" ht="12.75">
      <c r="A27" s="23" t="s">
        <v>425</v>
      </c>
      <c r="B27" s="6" t="s">
        <v>394</v>
      </c>
      <c r="C27" s="7" t="s">
        <v>466</v>
      </c>
      <c r="D27" s="8" t="s">
        <v>299</v>
      </c>
      <c r="E27" s="8" t="s">
        <v>68</v>
      </c>
      <c r="F27" s="78" t="s">
        <v>57</v>
      </c>
      <c r="G27" s="10">
        <v>66043</v>
      </c>
    </row>
    <row r="28" spans="1:7" ht="12.75">
      <c r="A28" s="23" t="s">
        <v>426</v>
      </c>
      <c r="B28" s="6" t="s">
        <v>394</v>
      </c>
      <c r="C28" s="7" t="s">
        <v>466</v>
      </c>
      <c r="D28" s="8" t="s">
        <v>299</v>
      </c>
      <c r="E28" s="8" t="s">
        <v>68</v>
      </c>
      <c r="F28" s="78" t="s">
        <v>58</v>
      </c>
      <c r="G28" s="10">
        <v>66044</v>
      </c>
    </row>
    <row r="29" spans="1:7" ht="12.75">
      <c r="A29" s="23" t="s">
        <v>427</v>
      </c>
      <c r="B29" s="6" t="s">
        <v>394</v>
      </c>
      <c r="C29" s="7" t="s">
        <v>466</v>
      </c>
      <c r="D29" s="8" t="s">
        <v>299</v>
      </c>
      <c r="E29" s="8" t="s">
        <v>68</v>
      </c>
      <c r="F29" s="78" t="s">
        <v>59</v>
      </c>
      <c r="G29" s="10">
        <v>66045</v>
      </c>
    </row>
    <row r="30" spans="1:7" ht="12.75">
      <c r="A30" s="23" t="s">
        <v>428</v>
      </c>
      <c r="B30" s="6" t="s">
        <v>394</v>
      </c>
      <c r="C30" s="7" t="s">
        <v>466</v>
      </c>
      <c r="D30" s="8" t="s">
        <v>299</v>
      </c>
      <c r="E30" s="8" t="s">
        <v>68</v>
      </c>
      <c r="F30" s="78" t="s">
        <v>60</v>
      </c>
      <c r="G30" s="10">
        <v>66047</v>
      </c>
    </row>
    <row r="31" spans="1:7" ht="12.75">
      <c r="A31" s="23" t="s">
        <v>395</v>
      </c>
      <c r="B31" s="6" t="s">
        <v>394</v>
      </c>
      <c r="C31" s="7" t="s">
        <v>466</v>
      </c>
      <c r="D31" s="8" t="s">
        <v>299</v>
      </c>
      <c r="E31" s="8" t="s">
        <v>68</v>
      </c>
      <c r="F31" s="78" t="s">
        <v>61</v>
      </c>
      <c r="G31" s="10">
        <v>66049</v>
      </c>
    </row>
    <row r="32" spans="1:7" ht="12.75">
      <c r="A32" s="23" t="s">
        <v>429</v>
      </c>
      <c r="B32" s="6" t="s">
        <v>394</v>
      </c>
      <c r="C32" s="7" t="s">
        <v>466</v>
      </c>
      <c r="D32" s="8" t="s">
        <v>299</v>
      </c>
      <c r="E32" s="8" t="s">
        <v>68</v>
      </c>
      <c r="F32" s="78" t="s">
        <v>62</v>
      </c>
      <c r="G32" s="10">
        <v>66052</v>
      </c>
    </row>
    <row r="33" spans="1:7" ht="12.75">
      <c r="A33" s="23" t="s">
        <v>430</v>
      </c>
      <c r="B33" s="6" t="s">
        <v>394</v>
      </c>
      <c r="C33" s="7" t="s">
        <v>466</v>
      </c>
      <c r="D33" s="8" t="s">
        <v>299</v>
      </c>
      <c r="E33" s="8" t="s">
        <v>68</v>
      </c>
      <c r="F33" s="78" t="s">
        <v>63</v>
      </c>
      <c r="G33" s="10">
        <v>66056</v>
      </c>
    </row>
    <row r="34" spans="1:7" ht="12.75">
      <c r="A34" s="23" t="s">
        <v>431</v>
      </c>
      <c r="B34" s="6" t="s">
        <v>394</v>
      </c>
      <c r="C34" s="7" t="s">
        <v>466</v>
      </c>
      <c r="D34" s="8" t="s">
        <v>299</v>
      </c>
      <c r="E34" s="8" t="s">
        <v>68</v>
      </c>
      <c r="F34" s="78" t="s">
        <v>64</v>
      </c>
      <c r="G34" s="10">
        <v>66058</v>
      </c>
    </row>
    <row r="35" spans="1:7" ht="12.75">
      <c r="A35" s="23" t="s">
        <v>432</v>
      </c>
      <c r="B35" s="6" t="s">
        <v>394</v>
      </c>
      <c r="C35" s="7" t="s">
        <v>466</v>
      </c>
      <c r="D35" s="8" t="s">
        <v>299</v>
      </c>
      <c r="E35" s="8" t="s">
        <v>68</v>
      </c>
      <c r="F35" s="78" t="s">
        <v>65</v>
      </c>
      <c r="G35" s="10">
        <v>66059</v>
      </c>
    </row>
    <row r="36" spans="1:7" ht="12.75">
      <c r="A36" s="23" t="s">
        <v>433</v>
      </c>
      <c r="B36" s="6" t="s">
        <v>394</v>
      </c>
      <c r="C36" s="7" t="s">
        <v>466</v>
      </c>
      <c r="D36" s="8" t="s">
        <v>299</v>
      </c>
      <c r="E36" s="8" t="s">
        <v>68</v>
      </c>
      <c r="F36" s="78" t="s">
        <v>66</v>
      </c>
      <c r="G36" s="10">
        <v>66060</v>
      </c>
    </row>
    <row r="37" spans="1:7" ht="12.75">
      <c r="A37" s="23" t="s">
        <v>434</v>
      </c>
      <c r="B37" s="6" t="s">
        <v>394</v>
      </c>
      <c r="C37" s="7" t="s">
        <v>466</v>
      </c>
      <c r="D37" s="8" t="s">
        <v>299</v>
      </c>
      <c r="E37" s="8" t="s">
        <v>68</v>
      </c>
      <c r="F37" s="78" t="s">
        <v>67</v>
      </c>
      <c r="G37" s="10">
        <v>66065</v>
      </c>
    </row>
    <row r="38" spans="1:7" ht="12.75">
      <c r="A38" s="23" t="s">
        <v>435</v>
      </c>
      <c r="B38" s="6" t="s">
        <v>394</v>
      </c>
      <c r="C38" s="7" t="s">
        <v>466</v>
      </c>
      <c r="D38" s="8" t="s">
        <v>299</v>
      </c>
      <c r="E38" s="8" t="s">
        <v>68</v>
      </c>
      <c r="F38" s="78" t="s">
        <v>71</v>
      </c>
      <c r="G38" s="10">
        <v>66072</v>
      </c>
    </row>
    <row r="39" spans="1:7" ht="12.75">
      <c r="A39" s="23" t="s">
        <v>436</v>
      </c>
      <c r="B39" s="6" t="s">
        <v>394</v>
      </c>
      <c r="C39" s="7" t="s">
        <v>466</v>
      </c>
      <c r="D39" s="8" t="s">
        <v>299</v>
      </c>
      <c r="E39" s="8" t="s">
        <v>68</v>
      </c>
      <c r="F39" s="78" t="s">
        <v>72</v>
      </c>
      <c r="G39" s="10">
        <v>66073</v>
      </c>
    </row>
    <row r="40" spans="1:7" ht="12.75">
      <c r="A40" s="23" t="s">
        <v>437</v>
      </c>
      <c r="B40" s="6" t="s">
        <v>394</v>
      </c>
      <c r="C40" s="7" t="s">
        <v>466</v>
      </c>
      <c r="D40" s="8" t="s">
        <v>299</v>
      </c>
      <c r="E40" s="8" t="s">
        <v>68</v>
      </c>
      <c r="F40" s="78" t="s">
        <v>73</v>
      </c>
      <c r="G40" s="10">
        <v>66074</v>
      </c>
    </row>
    <row r="41" spans="1:7" ht="12.75">
      <c r="A41" s="23" t="s">
        <v>438</v>
      </c>
      <c r="B41" s="6" t="s">
        <v>394</v>
      </c>
      <c r="C41" s="7" t="s">
        <v>466</v>
      </c>
      <c r="D41" s="8" t="s">
        <v>299</v>
      </c>
      <c r="E41" s="8" t="s">
        <v>68</v>
      </c>
      <c r="F41" s="78" t="s">
        <v>74</v>
      </c>
      <c r="G41" s="10">
        <v>66081</v>
      </c>
    </row>
    <row r="42" spans="1:7" ht="12.75">
      <c r="A42" s="23" t="s">
        <v>439</v>
      </c>
      <c r="B42" s="6" t="s">
        <v>394</v>
      </c>
      <c r="C42" s="7" t="s">
        <v>466</v>
      </c>
      <c r="D42" s="8" t="s">
        <v>299</v>
      </c>
      <c r="E42" s="8" t="s">
        <v>68</v>
      </c>
      <c r="F42" s="78" t="s">
        <v>75</v>
      </c>
      <c r="G42" s="10">
        <v>66082</v>
      </c>
    </row>
    <row r="43" spans="1:7" ht="12.75">
      <c r="A43" s="23" t="s">
        <v>440</v>
      </c>
      <c r="B43" s="6" t="s">
        <v>394</v>
      </c>
      <c r="C43" s="7" t="s">
        <v>466</v>
      </c>
      <c r="D43" s="8" t="s">
        <v>299</v>
      </c>
      <c r="E43" s="8" t="s">
        <v>68</v>
      </c>
      <c r="F43" s="78" t="s">
        <v>76</v>
      </c>
      <c r="G43" s="10">
        <v>66087</v>
      </c>
    </row>
    <row r="44" spans="1:7" ht="12.75">
      <c r="A44" s="23" t="s">
        <v>441</v>
      </c>
      <c r="B44" s="6" t="s">
        <v>394</v>
      </c>
      <c r="C44" s="7" t="s">
        <v>466</v>
      </c>
      <c r="D44" s="8" t="s">
        <v>299</v>
      </c>
      <c r="E44" s="8" t="s">
        <v>68</v>
      </c>
      <c r="F44" s="78" t="s">
        <v>77</v>
      </c>
      <c r="G44" s="80">
        <v>66088</v>
      </c>
    </row>
    <row r="45" spans="1:7" ht="12.75">
      <c r="A45" s="23" t="s">
        <v>442</v>
      </c>
      <c r="B45" s="6" t="s">
        <v>394</v>
      </c>
      <c r="C45" s="7" t="s">
        <v>466</v>
      </c>
      <c r="D45" s="8" t="s">
        <v>299</v>
      </c>
      <c r="E45" s="8" t="s">
        <v>68</v>
      </c>
      <c r="F45" s="78" t="s">
        <v>78</v>
      </c>
      <c r="G45" s="10">
        <v>66090</v>
      </c>
    </row>
    <row r="46" spans="1:7" ht="12.75">
      <c r="A46" s="23" t="s">
        <v>443</v>
      </c>
      <c r="B46" s="6" t="s">
        <v>394</v>
      </c>
      <c r="C46" s="7" t="s">
        <v>466</v>
      </c>
      <c r="D46" s="8" t="s">
        <v>299</v>
      </c>
      <c r="E46" s="8" t="s">
        <v>68</v>
      </c>
      <c r="F46" s="78" t="s">
        <v>79</v>
      </c>
      <c r="G46" s="10">
        <v>66091</v>
      </c>
    </row>
    <row r="47" spans="1:7" ht="12.75">
      <c r="A47" s="23" t="s">
        <v>444</v>
      </c>
      <c r="B47" s="6" t="s">
        <v>394</v>
      </c>
      <c r="C47" s="7" t="s">
        <v>466</v>
      </c>
      <c r="D47" s="8" t="s">
        <v>299</v>
      </c>
      <c r="E47" s="8" t="s">
        <v>68</v>
      </c>
      <c r="F47" s="78" t="s">
        <v>80</v>
      </c>
      <c r="G47" s="10">
        <v>66095</v>
      </c>
    </row>
    <row r="48" spans="1:7" ht="12.75">
      <c r="A48" s="23" t="s">
        <v>445</v>
      </c>
      <c r="B48" s="6" t="s">
        <v>394</v>
      </c>
      <c r="C48" s="7" t="s">
        <v>466</v>
      </c>
      <c r="D48" s="8" t="s">
        <v>299</v>
      </c>
      <c r="E48" s="8" t="s">
        <v>68</v>
      </c>
      <c r="F48" s="78" t="s">
        <v>81</v>
      </c>
      <c r="G48" s="10">
        <v>66100</v>
      </c>
    </row>
    <row r="49" spans="1:7" ht="12.75">
      <c r="A49" s="23" t="s">
        <v>446</v>
      </c>
      <c r="B49" s="6" t="s">
        <v>394</v>
      </c>
      <c r="C49" s="7" t="s">
        <v>466</v>
      </c>
      <c r="D49" s="8" t="s">
        <v>299</v>
      </c>
      <c r="E49" s="8" t="s">
        <v>68</v>
      </c>
      <c r="F49" s="78" t="s">
        <v>82</v>
      </c>
      <c r="G49" s="10">
        <v>66101</v>
      </c>
    </row>
    <row r="50" spans="1:7" ht="12.75">
      <c r="A50" s="23" t="s">
        <v>447</v>
      </c>
      <c r="B50" s="6" t="s">
        <v>394</v>
      </c>
      <c r="C50" s="7" t="s">
        <v>466</v>
      </c>
      <c r="D50" s="8" t="s">
        <v>299</v>
      </c>
      <c r="E50" s="8" t="s">
        <v>68</v>
      </c>
      <c r="F50" s="78" t="s">
        <v>83</v>
      </c>
      <c r="G50" s="10">
        <v>66104</v>
      </c>
    </row>
    <row r="51" spans="1:7" ht="12.75">
      <c r="A51" s="23" t="s">
        <v>448</v>
      </c>
      <c r="B51" s="6" t="s">
        <v>394</v>
      </c>
      <c r="C51" s="7" t="s">
        <v>466</v>
      </c>
      <c r="D51" s="8" t="s">
        <v>299</v>
      </c>
      <c r="E51" s="8" t="s">
        <v>68</v>
      </c>
      <c r="F51" s="78" t="s">
        <v>84</v>
      </c>
      <c r="G51" s="10">
        <v>66105</v>
      </c>
    </row>
    <row r="52" spans="1:7" ht="12.75">
      <c r="A52" s="23" t="s">
        <v>458</v>
      </c>
      <c r="B52" s="6" t="s">
        <v>394</v>
      </c>
      <c r="C52" s="7" t="s">
        <v>465</v>
      </c>
      <c r="D52" s="8" t="s">
        <v>299</v>
      </c>
      <c r="E52" s="81" t="s">
        <v>70</v>
      </c>
      <c r="F52" s="78" t="s">
        <v>32</v>
      </c>
      <c r="G52" s="10">
        <v>68004</v>
      </c>
    </row>
    <row r="53" spans="1:7" ht="12.75">
      <c r="A53" s="23" t="s">
        <v>459</v>
      </c>
      <c r="B53" s="6" t="s">
        <v>394</v>
      </c>
      <c r="C53" s="7" t="s">
        <v>465</v>
      </c>
      <c r="D53" s="8" t="s">
        <v>299</v>
      </c>
      <c r="E53" s="81" t="s">
        <v>70</v>
      </c>
      <c r="F53" s="78" t="s">
        <v>33</v>
      </c>
      <c r="G53" s="10">
        <v>68005</v>
      </c>
    </row>
    <row r="54" spans="1:7" ht="12.75">
      <c r="A54" s="23" t="s">
        <v>460</v>
      </c>
      <c r="B54" s="6" t="s">
        <v>394</v>
      </c>
      <c r="C54" s="7" t="s">
        <v>465</v>
      </c>
      <c r="D54" s="8" t="s">
        <v>299</v>
      </c>
      <c r="E54" s="81" t="s">
        <v>70</v>
      </c>
      <c r="F54" s="78" t="s">
        <v>38</v>
      </c>
      <c r="G54" s="10">
        <v>68014</v>
      </c>
    </row>
    <row r="55" spans="1:7" ht="12.75">
      <c r="A55" s="23" t="s">
        <v>461</v>
      </c>
      <c r="B55" s="6" t="s">
        <v>394</v>
      </c>
      <c r="C55" s="7" t="s">
        <v>465</v>
      </c>
      <c r="D55" s="8" t="s">
        <v>299</v>
      </c>
      <c r="E55" s="81" t="s">
        <v>70</v>
      </c>
      <c r="F55" s="78" t="s">
        <v>40</v>
      </c>
      <c r="G55" s="10">
        <v>68017</v>
      </c>
    </row>
    <row r="56" spans="1:7" ht="12.75">
      <c r="A56" s="23" t="s">
        <v>462</v>
      </c>
      <c r="B56" s="6" t="s">
        <v>394</v>
      </c>
      <c r="C56" s="7" t="s">
        <v>465</v>
      </c>
      <c r="D56" s="8" t="s">
        <v>299</v>
      </c>
      <c r="E56" s="81" t="s">
        <v>70</v>
      </c>
      <c r="F56" s="78" t="s">
        <v>45</v>
      </c>
      <c r="G56" s="10">
        <v>68023</v>
      </c>
    </row>
    <row r="57" spans="1:7" ht="12.75">
      <c r="A57" s="23" t="s">
        <v>463</v>
      </c>
      <c r="B57" s="6" t="s">
        <v>394</v>
      </c>
      <c r="C57" s="7" t="s">
        <v>465</v>
      </c>
      <c r="D57" s="8" t="s">
        <v>299</v>
      </c>
      <c r="E57" s="81" t="s">
        <v>70</v>
      </c>
      <c r="F57" s="78" t="s">
        <v>52</v>
      </c>
      <c r="G57" s="10">
        <v>68033</v>
      </c>
    </row>
    <row r="58" spans="1:7" ht="12.75">
      <c r="A58" s="23" t="s">
        <v>464</v>
      </c>
      <c r="B58" s="6" t="s">
        <v>394</v>
      </c>
      <c r="C58" s="7" t="s">
        <v>465</v>
      </c>
      <c r="D58" s="8" t="s">
        <v>299</v>
      </c>
      <c r="E58" s="81" t="s">
        <v>70</v>
      </c>
      <c r="F58" s="78" t="s">
        <v>57</v>
      </c>
      <c r="G58" s="10">
        <v>68043</v>
      </c>
    </row>
    <row r="59" spans="1:7" ht="12.75">
      <c r="A59" s="6"/>
      <c r="C59" s="7"/>
      <c r="D59" s="8"/>
      <c r="E59" s="8"/>
      <c r="F59" s="9"/>
      <c r="G59" s="10"/>
    </row>
    <row r="60" spans="1:7" ht="12.75">
      <c r="A60" s="6"/>
      <c r="C60" s="7"/>
      <c r="D60" s="8"/>
      <c r="E60" s="8"/>
      <c r="F60" s="9"/>
      <c r="G60" s="10"/>
    </row>
    <row r="61" spans="1:7" ht="12.75">
      <c r="A61" s="6"/>
      <c r="C61" s="7"/>
      <c r="D61" s="8"/>
      <c r="E61" s="8"/>
      <c r="F61" s="9"/>
      <c r="G61" s="10"/>
    </row>
    <row r="62" spans="1:7" ht="12.75">
      <c r="A62" s="6"/>
      <c r="C62" s="7"/>
      <c r="D62" s="8"/>
      <c r="E62" s="8"/>
      <c r="F62" s="9"/>
      <c r="G62" s="10"/>
    </row>
    <row r="63" spans="1:7" ht="12.75">
      <c r="A63" s="6"/>
      <c r="C63" s="7"/>
      <c r="D63" s="8"/>
      <c r="E63" s="8"/>
      <c r="F63" s="9"/>
      <c r="G63" s="10"/>
    </row>
    <row r="64" spans="1:7" ht="12.75">
      <c r="A64" s="6"/>
      <c r="C64" s="7"/>
      <c r="D64" s="8"/>
      <c r="E64" s="8"/>
      <c r="F64" s="9"/>
      <c r="G64" s="10"/>
    </row>
    <row r="65" spans="1:7" ht="12.75">
      <c r="A65" s="6"/>
      <c r="C65" s="7"/>
      <c r="D65" s="8"/>
      <c r="E65" s="8"/>
      <c r="F65" s="9"/>
      <c r="G65" s="10"/>
    </row>
    <row r="66" spans="1:7" ht="12.75">
      <c r="A66" s="6"/>
      <c r="C66" s="7"/>
      <c r="D66" s="8"/>
      <c r="E66" s="8"/>
      <c r="F66" s="9"/>
      <c r="G66" s="10"/>
    </row>
    <row r="67" spans="1:7" ht="12.75">
      <c r="A67" s="6"/>
      <c r="C67" s="7"/>
      <c r="D67" s="8"/>
      <c r="E67" s="8"/>
      <c r="F67" s="9"/>
      <c r="G67" s="10"/>
    </row>
    <row r="68" spans="1:7" ht="12.75">
      <c r="A68" s="6"/>
      <c r="C68" s="7"/>
      <c r="D68" s="8"/>
      <c r="E68" s="8"/>
      <c r="F68" s="9"/>
      <c r="G68" s="10"/>
    </row>
    <row r="69" spans="1:7" ht="12.75">
      <c r="A69" s="6"/>
      <c r="C69" s="7"/>
      <c r="D69" s="8"/>
      <c r="E69" s="8"/>
      <c r="F69" s="9"/>
      <c r="G69" s="10"/>
    </row>
    <row r="70" spans="1:7" ht="12.75">
      <c r="A70" s="6"/>
      <c r="C70" s="7"/>
      <c r="D70" s="8"/>
      <c r="E70" s="8"/>
      <c r="F70" s="9"/>
      <c r="G70" s="10"/>
    </row>
    <row r="71" spans="1:7" ht="12.75">
      <c r="A71" s="6"/>
      <c r="C71" s="7"/>
      <c r="D71" s="8"/>
      <c r="E71" s="8"/>
      <c r="F71" s="9"/>
      <c r="G71" s="10"/>
    </row>
    <row r="72" spans="1:7" ht="12.75">
      <c r="A72" s="6"/>
      <c r="C72" s="7"/>
      <c r="D72" s="8"/>
      <c r="E72" s="8"/>
      <c r="F72" s="9"/>
      <c r="G72" s="10"/>
    </row>
    <row r="73" spans="1:7" ht="12.75">
      <c r="A73" s="6"/>
      <c r="C73" s="7"/>
      <c r="D73" s="8"/>
      <c r="E73" s="8"/>
      <c r="F73" s="9"/>
      <c r="G73" s="10"/>
    </row>
    <row r="74" spans="1:7" ht="12.75">
      <c r="A74" s="6"/>
      <c r="C74" s="7"/>
      <c r="D74" s="8"/>
      <c r="E74" s="8"/>
      <c r="F74" s="9"/>
      <c r="G74" s="10"/>
    </row>
    <row r="75" spans="1:7" ht="12.75">
      <c r="A75" s="6"/>
      <c r="C75" s="7"/>
      <c r="D75" s="8"/>
      <c r="E75" s="8"/>
      <c r="F75" s="9"/>
      <c r="G75" s="10"/>
    </row>
    <row r="76" spans="1:7" ht="12.75">
      <c r="A76" s="6"/>
      <c r="C76" s="7"/>
      <c r="D76" s="8"/>
      <c r="E76" s="8"/>
      <c r="F76" s="9"/>
      <c r="G76" s="10"/>
    </row>
    <row r="77" spans="1:7" ht="12.75">
      <c r="A77" s="6"/>
      <c r="C77" s="7"/>
      <c r="D77" s="8"/>
      <c r="E77" s="8"/>
      <c r="F77" s="9"/>
      <c r="G77" s="10"/>
    </row>
    <row r="78" spans="1:7" ht="12.75">
      <c r="A78" s="6"/>
      <c r="C78" s="7"/>
      <c r="D78" s="8"/>
      <c r="E78" s="8"/>
      <c r="F78" s="9"/>
      <c r="G78" s="10"/>
    </row>
    <row r="79" spans="1:7" ht="12.75">
      <c r="A79" s="6"/>
      <c r="C79" s="7"/>
      <c r="D79" s="8"/>
      <c r="E79" s="8"/>
      <c r="F79" s="9"/>
      <c r="G79" s="10"/>
    </row>
    <row r="80" spans="1:7" ht="12.75">
      <c r="A80" s="6"/>
      <c r="C80" s="7"/>
      <c r="D80" s="8"/>
      <c r="E80" s="8"/>
      <c r="F80" s="9"/>
      <c r="G80" s="10"/>
    </row>
    <row r="81" spans="1:7" ht="12.75">
      <c r="A81" s="6"/>
      <c r="C81" s="7"/>
      <c r="D81" s="8"/>
      <c r="E81" s="8"/>
      <c r="F81" s="9"/>
      <c r="G81" s="10"/>
    </row>
    <row r="82" spans="1:7" ht="12.75">
      <c r="A82" s="6"/>
      <c r="C82" s="7"/>
      <c r="D82" s="8"/>
      <c r="E82" s="8"/>
      <c r="F82" s="9"/>
      <c r="G82" s="10"/>
    </row>
    <row r="83" spans="1:7" ht="12.75">
      <c r="A83" s="6"/>
      <c r="C83" s="7"/>
      <c r="D83" s="8"/>
      <c r="E83" s="8"/>
      <c r="F83" s="9"/>
      <c r="G83" s="10"/>
    </row>
    <row r="84" spans="1:7" ht="12.75">
      <c r="A84" s="6"/>
      <c r="C84" s="7"/>
      <c r="D84" s="8"/>
      <c r="E84" s="8"/>
      <c r="F84" s="9"/>
      <c r="G84" s="10"/>
    </row>
    <row r="85" spans="1:7" ht="12.75">
      <c r="A85" s="6"/>
      <c r="C85" s="7"/>
      <c r="D85" s="8"/>
      <c r="E85" s="8"/>
      <c r="F85" s="9"/>
      <c r="G85" s="10"/>
    </row>
    <row r="86" spans="1:7" ht="12.75">
      <c r="A86" s="6"/>
      <c r="C86" s="7"/>
      <c r="D86" s="8"/>
      <c r="E86" s="8"/>
      <c r="F86" s="9"/>
      <c r="G86" s="10"/>
    </row>
    <row r="87" spans="1:7" ht="12.75">
      <c r="A87" s="6"/>
      <c r="C87" s="7"/>
      <c r="D87" s="8"/>
      <c r="E87" s="8"/>
      <c r="F87" s="9"/>
      <c r="G87" s="10"/>
    </row>
    <row r="88" spans="1:7" ht="12.75">
      <c r="A88" s="6"/>
      <c r="C88" s="7"/>
      <c r="D88" s="8"/>
      <c r="E88" s="8"/>
      <c r="F88" s="9"/>
      <c r="G88" s="10"/>
    </row>
    <row r="89" spans="1:7" ht="12.75">
      <c r="A89" s="6"/>
      <c r="C89" s="7"/>
      <c r="D89" s="8"/>
      <c r="E89" s="8"/>
      <c r="F89" s="9"/>
      <c r="G89" s="10"/>
    </row>
    <row r="90" spans="1:7" ht="12.75">
      <c r="A90" s="6"/>
      <c r="C90" s="7"/>
      <c r="D90" s="8"/>
      <c r="E90" s="8"/>
      <c r="F90" s="9"/>
      <c r="G90" s="10"/>
    </row>
    <row r="91" spans="1:7" ht="12.75">
      <c r="A91" s="6"/>
      <c r="C91" s="7"/>
      <c r="D91" s="8"/>
      <c r="E91" s="8"/>
      <c r="F91" s="9"/>
      <c r="G91" s="10"/>
    </row>
    <row r="92" spans="1:7" ht="12.75">
      <c r="A92" s="6"/>
      <c r="C92" s="7"/>
      <c r="D92" s="8"/>
      <c r="E92" s="8"/>
      <c r="F92" s="9"/>
      <c r="G92" s="10"/>
    </row>
    <row r="93" spans="1:7" ht="12.75">
      <c r="A93" s="6"/>
      <c r="C93" s="7"/>
      <c r="D93" s="8"/>
      <c r="E93" s="8"/>
      <c r="F93" s="9"/>
      <c r="G93" s="10"/>
    </row>
    <row r="94" spans="1:7" ht="12.75">
      <c r="A94" s="6"/>
      <c r="C94" s="7"/>
      <c r="D94" s="8"/>
      <c r="E94" s="8"/>
      <c r="F94" s="9"/>
      <c r="G94" s="10"/>
    </row>
    <row r="95" spans="1:7" ht="12.75">
      <c r="A95" s="6"/>
      <c r="C95" s="7"/>
      <c r="D95" s="8"/>
      <c r="E95" s="8"/>
      <c r="F95" s="9"/>
      <c r="G95" s="10"/>
    </row>
    <row r="96" spans="1:7" ht="12.75">
      <c r="A96" s="6"/>
      <c r="C96" s="7"/>
      <c r="D96" s="8"/>
      <c r="E96" s="8"/>
      <c r="F96" s="9"/>
      <c r="G96" s="10"/>
    </row>
    <row r="97" spans="1:7" ht="12.75">
      <c r="A97" s="6"/>
      <c r="C97" s="7"/>
      <c r="D97" s="8"/>
      <c r="E97" s="8"/>
      <c r="F97" s="9"/>
      <c r="G97" s="10"/>
    </row>
    <row r="98" spans="1:7" ht="12.75">
      <c r="A98" s="6"/>
      <c r="C98" s="7"/>
      <c r="D98" s="8"/>
      <c r="E98" s="8"/>
      <c r="F98" s="9"/>
      <c r="G98" s="10"/>
    </row>
    <row r="99" spans="1:7" ht="12.75">
      <c r="A99" s="6"/>
      <c r="C99" s="7"/>
      <c r="D99" s="8"/>
      <c r="E99" s="8"/>
      <c r="F99" s="9"/>
      <c r="G99" s="10"/>
    </row>
    <row r="100" spans="1:7" ht="12.75">
      <c r="A100" s="6"/>
      <c r="C100" s="7"/>
      <c r="D100" s="8"/>
      <c r="E100" s="8"/>
      <c r="F100" s="9"/>
      <c r="G100" s="10"/>
    </row>
    <row r="101" spans="1:7" ht="12.75">
      <c r="A101" s="6"/>
      <c r="C101" s="7"/>
      <c r="D101" s="8"/>
      <c r="E101" s="8"/>
      <c r="F101" s="9"/>
      <c r="G101" s="10"/>
    </row>
    <row r="102" spans="1:7" ht="12.75">
      <c r="A102" s="6"/>
      <c r="C102" s="7"/>
      <c r="D102" s="8"/>
      <c r="E102" s="8"/>
      <c r="F102" s="9"/>
      <c r="G102" s="10"/>
    </row>
    <row r="103" spans="1:7" ht="12.75">
      <c r="A103" s="6"/>
      <c r="C103" s="7"/>
      <c r="D103" s="8"/>
      <c r="E103" s="8"/>
      <c r="F103" s="9"/>
      <c r="G103" s="10"/>
    </row>
    <row r="104" spans="1:7" ht="12.75">
      <c r="A104" s="6"/>
      <c r="C104" s="7"/>
      <c r="D104" s="8"/>
      <c r="E104" s="8"/>
      <c r="F104" s="9"/>
      <c r="G104" s="10"/>
    </row>
    <row r="105" spans="1:7" ht="12.75">
      <c r="A105" s="6"/>
      <c r="C105" s="7"/>
      <c r="D105" s="8"/>
      <c r="E105" s="8"/>
      <c r="F105" s="9"/>
      <c r="G105" s="10"/>
    </row>
    <row r="106" spans="1:7" ht="12.75">
      <c r="A106" s="6"/>
      <c r="C106" s="7"/>
      <c r="D106" s="8"/>
      <c r="E106" s="8"/>
      <c r="F106" s="9"/>
      <c r="G106" s="10"/>
    </row>
    <row r="107" spans="1:7" ht="12.75">
      <c r="A107" s="6"/>
      <c r="C107" s="7"/>
      <c r="D107" s="8"/>
      <c r="E107" s="8"/>
      <c r="F107" s="9"/>
      <c r="G107" s="10"/>
    </row>
    <row r="108" spans="1:7" ht="12.75">
      <c r="A108" s="6"/>
      <c r="C108" s="7"/>
      <c r="D108" s="8"/>
      <c r="E108" s="8"/>
      <c r="F108" s="9"/>
      <c r="G108" s="10"/>
    </row>
    <row r="109" spans="1:7" ht="12.75">
      <c r="A109" s="6"/>
      <c r="C109" s="7"/>
      <c r="D109" s="8"/>
      <c r="E109" s="8"/>
      <c r="F109" s="9"/>
      <c r="G109" s="10"/>
    </row>
    <row r="110" spans="1:7" ht="12.75">
      <c r="A110" s="6"/>
      <c r="C110" s="7"/>
      <c r="D110" s="8"/>
      <c r="E110" s="8"/>
      <c r="F110" s="9"/>
      <c r="G110" s="10"/>
    </row>
    <row r="111" spans="1:7" ht="12.75">
      <c r="A111" s="6"/>
      <c r="C111" s="7"/>
      <c r="D111" s="8"/>
      <c r="E111" s="8"/>
      <c r="F111" s="9"/>
      <c r="G111" s="10"/>
    </row>
    <row r="112" spans="1:7" ht="12.75">
      <c r="A112" s="6"/>
      <c r="C112" s="7"/>
      <c r="D112" s="8"/>
      <c r="E112" s="8"/>
      <c r="F112" s="9"/>
      <c r="G112" s="10"/>
    </row>
    <row r="113" spans="1:7" ht="12.75">
      <c r="A113" s="6"/>
      <c r="C113" s="7"/>
      <c r="D113" s="8"/>
      <c r="E113" s="8"/>
      <c r="F113" s="9"/>
      <c r="G113" s="10"/>
    </row>
    <row r="114" spans="1:7" ht="12.75">
      <c r="A114" s="6"/>
      <c r="C114" s="7"/>
      <c r="D114" s="8"/>
      <c r="E114" s="8"/>
      <c r="F114" s="9"/>
      <c r="G114" s="10"/>
    </row>
    <row r="115" spans="1:7" ht="12.75">
      <c r="A115" s="6"/>
      <c r="C115" s="7"/>
      <c r="D115" s="8"/>
      <c r="E115" s="8"/>
      <c r="F115" s="9"/>
      <c r="G115" s="10"/>
    </row>
    <row r="116" spans="1:7" ht="12.75">
      <c r="A116" s="6"/>
      <c r="C116" s="7"/>
      <c r="D116" s="8"/>
      <c r="E116" s="8"/>
      <c r="F116" s="9"/>
      <c r="G116" s="10"/>
    </row>
    <row r="117" spans="1:7" ht="12.75">
      <c r="A117" s="6"/>
      <c r="C117" s="7"/>
      <c r="D117" s="8"/>
      <c r="E117" s="8"/>
      <c r="F117" s="9"/>
      <c r="G117" s="10"/>
    </row>
    <row r="118" spans="1:7" ht="12.75">
      <c r="A118" s="6"/>
      <c r="C118" s="7"/>
      <c r="D118" s="8"/>
      <c r="E118" s="8"/>
      <c r="F118" s="9"/>
      <c r="G118" s="10"/>
    </row>
    <row r="119" spans="1:7" ht="12.75">
      <c r="A119" s="6"/>
      <c r="C119" s="7"/>
      <c r="D119" s="8"/>
      <c r="E119" s="8"/>
      <c r="F119" s="9"/>
      <c r="G119" s="10"/>
    </row>
    <row r="120" spans="1:7" ht="12.75">
      <c r="A120" s="6"/>
      <c r="C120" s="7"/>
      <c r="D120" s="8"/>
      <c r="E120" s="8"/>
      <c r="F120" s="9"/>
      <c r="G120" s="10"/>
    </row>
    <row r="121" spans="1:7" ht="12.75">
      <c r="A121" s="6"/>
      <c r="C121" s="7"/>
      <c r="D121" s="8"/>
      <c r="E121" s="8"/>
      <c r="F121" s="9"/>
      <c r="G121" s="10"/>
    </row>
    <row r="122" spans="1:7" ht="12.75">
      <c r="A122" s="6"/>
      <c r="C122" s="7"/>
      <c r="D122" s="8"/>
      <c r="E122" s="8"/>
      <c r="F122" s="9"/>
      <c r="G122" s="10"/>
    </row>
    <row r="123" spans="1:7" ht="12.75">
      <c r="A123" s="6"/>
      <c r="C123" s="7"/>
      <c r="D123" s="8"/>
      <c r="E123" s="8"/>
      <c r="F123" s="9"/>
      <c r="G123" s="10"/>
    </row>
    <row r="124" spans="1:7" ht="12.75">
      <c r="A124" s="6"/>
      <c r="C124" s="7"/>
      <c r="D124" s="8"/>
      <c r="E124" s="8"/>
      <c r="F124" s="9"/>
      <c r="G124" s="10"/>
    </row>
    <row r="125" spans="1:7" ht="12.75">
      <c r="A125" s="6"/>
      <c r="C125" s="7"/>
      <c r="D125" s="8"/>
      <c r="E125" s="8"/>
      <c r="F125" s="9"/>
      <c r="G125" s="10"/>
    </row>
    <row r="126" spans="1:7" ht="12.75">
      <c r="A126" s="6"/>
      <c r="C126" s="7"/>
      <c r="D126" s="8"/>
      <c r="E126" s="8"/>
      <c r="F126" s="9"/>
      <c r="G126" s="10"/>
    </row>
    <row r="127" spans="1:7" ht="12.75">
      <c r="A127" s="6"/>
      <c r="C127" s="7"/>
      <c r="D127" s="8"/>
      <c r="E127" s="8"/>
      <c r="F127" s="9"/>
      <c r="G127" s="10"/>
    </row>
    <row r="128" spans="1:7" ht="12.75">
      <c r="A128" s="6"/>
      <c r="C128" s="7"/>
      <c r="D128" s="8"/>
      <c r="E128" s="8"/>
      <c r="F128" s="9"/>
      <c r="G128" s="10"/>
    </row>
    <row r="129" spans="1:7" ht="12.75">
      <c r="A129" s="6"/>
      <c r="C129" s="7"/>
      <c r="D129" s="8"/>
      <c r="E129" s="8"/>
      <c r="F129" s="9"/>
      <c r="G129" s="10"/>
    </row>
    <row r="130" spans="1:7" ht="12.75">
      <c r="A130" s="6"/>
      <c r="C130" s="7"/>
      <c r="D130" s="8"/>
      <c r="E130" s="8"/>
      <c r="F130" s="9"/>
      <c r="G130" s="10"/>
    </row>
    <row r="131" spans="1:7" ht="12.75">
      <c r="A131" s="6"/>
      <c r="C131" s="7"/>
      <c r="D131" s="8"/>
      <c r="E131" s="8"/>
      <c r="F131" s="9"/>
      <c r="G131" s="10"/>
    </row>
    <row r="132" spans="1:7" ht="12.75">
      <c r="A132" s="6"/>
      <c r="C132" s="7"/>
      <c r="D132" s="8"/>
      <c r="E132" s="8"/>
      <c r="F132" s="9"/>
      <c r="G132" s="10"/>
    </row>
    <row r="133" spans="1:7" ht="12.75">
      <c r="A133" s="6"/>
      <c r="C133" s="7"/>
      <c r="D133" s="8"/>
      <c r="E133" s="8"/>
      <c r="F133" s="9"/>
      <c r="G133" s="10"/>
    </row>
    <row r="134" spans="1:7" ht="12.75">
      <c r="A134" s="6"/>
      <c r="C134" s="7"/>
      <c r="D134" s="8"/>
      <c r="E134" s="8"/>
      <c r="F134" s="9"/>
      <c r="G134" s="10"/>
    </row>
    <row r="135" spans="1:7" ht="12.75">
      <c r="A135" s="6"/>
      <c r="C135" s="7"/>
      <c r="D135" s="8"/>
      <c r="E135" s="8"/>
      <c r="F135" s="9"/>
      <c r="G135" s="10"/>
    </row>
    <row r="136" spans="1:7" ht="12.75">
      <c r="A136" s="6"/>
      <c r="C136" s="7"/>
      <c r="D136" s="8"/>
      <c r="E136" s="8"/>
      <c r="F136" s="9"/>
      <c r="G136" s="10"/>
    </row>
    <row r="137" spans="1:7" ht="12.75">
      <c r="A137" s="6"/>
      <c r="C137" s="7"/>
      <c r="D137" s="8"/>
      <c r="E137" s="8"/>
      <c r="F137" s="9"/>
      <c r="G137" s="10"/>
    </row>
    <row r="138" spans="1:7" ht="12.75">
      <c r="A138" s="6"/>
      <c r="C138" s="7"/>
      <c r="D138" s="8"/>
      <c r="E138" s="8"/>
      <c r="F138" s="9"/>
      <c r="G138" s="10"/>
    </row>
    <row r="139" spans="1:7" ht="12.75">
      <c r="A139" s="6"/>
      <c r="C139" s="7"/>
      <c r="D139" s="8"/>
      <c r="E139" s="8"/>
      <c r="F139" s="9"/>
      <c r="G139" s="10"/>
    </row>
    <row r="140" spans="1:7" ht="12.75">
      <c r="A140" s="6"/>
      <c r="C140" s="7"/>
      <c r="D140" s="8"/>
      <c r="E140" s="8"/>
      <c r="F140" s="9"/>
      <c r="G140" s="10"/>
    </row>
    <row r="141" spans="1:7" ht="12.75">
      <c r="A141" s="6"/>
      <c r="C141" s="7"/>
      <c r="D141" s="8"/>
      <c r="E141" s="8"/>
      <c r="F141" s="9"/>
      <c r="G141" s="10"/>
    </row>
    <row r="142" spans="1:7" ht="12.75">
      <c r="A142" s="6"/>
      <c r="C142" s="7"/>
      <c r="D142" s="8"/>
      <c r="E142" s="8"/>
      <c r="F142" s="9"/>
      <c r="G142" s="10"/>
    </row>
    <row r="143" spans="1:7" ht="12.75">
      <c r="A143" s="6"/>
      <c r="C143" s="7"/>
      <c r="D143" s="8"/>
      <c r="E143" s="8"/>
      <c r="F143" s="9"/>
      <c r="G143" s="10"/>
    </row>
    <row r="144" spans="1:7" ht="12.75">
      <c r="A144" s="6"/>
      <c r="C144" s="7"/>
      <c r="D144" s="8"/>
      <c r="E144" s="8"/>
      <c r="F144" s="9"/>
      <c r="G144" s="10"/>
    </row>
    <row r="145" spans="1:7" ht="12.75">
      <c r="A145" s="6"/>
      <c r="C145" s="7"/>
      <c r="D145" s="8"/>
      <c r="E145" s="8"/>
      <c r="F145" s="9"/>
      <c r="G145" s="10"/>
    </row>
    <row r="146" spans="1:7" ht="12.75">
      <c r="A146" s="6"/>
      <c r="C146" s="7"/>
      <c r="D146" s="8"/>
      <c r="E146" s="8"/>
      <c r="F146" s="9"/>
      <c r="G146" s="10"/>
    </row>
    <row r="147" spans="1:7" ht="12.75">
      <c r="A147" s="6"/>
      <c r="C147" s="7"/>
      <c r="D147" s="8"/>
      <c r="E147" s="8"/>
      <c r="F147" s="9"/>
      <c r="G147" s="10"/>
    </row>
    <row r="148" spans="1:7" ht="12.75">
      <c r="A148" s="6"/>
      <c r="C148" s="7"/>
      <c r="D148" s="8"/>
      <c r="E148" s="8"/>
      <c r="F148" s="9"/>
      <c r="G148" s="10"/>
    </row>
    <row r="149" spans="1:7" ht="12.75">
      <c r="A149" s="6"/>
      <c r="C149" s="7"/>
      <c r="D149" s="8"/>
      <c r="E149" s="8"/>
      <c r="F149" s="9"/>
      <c r="G149" s="10"/>
    </row>
    <row r="150" spans="1:7" ht="12.75">
      <c r="A150" s="6"/>
      <c r="C150" s="7"/>
      <c r="D150" s="8"/>
      <c r="E150" s="8"/>
      <c r="F150" s="9"/>
      <c r="G150" s="10"/>
    </row>
    <row r="151" spans="1:7" ht="12.75">
      <c r="A151" s="6"/>
      <c r="C151" s="7"/>
      <c r="D151" s="8"/>
      <c r="E151" s="8"/>
      <c r="F151" s="9"/>
      <c r="G151" s="10"/>
    </row>
    <row r="152" spans="1:7" ht="12.75">
      <c r="A152" s="6"/>
      <c r="C152" s="7"/>
      <c r="D152" s="8"/>
      <c r="E152" s="8"/>
      <c r="F152" s="9"/>
      <c r="G152" s="10"/>
    </row>
    <row r="153" spans="1:7" ht="12.75">
      <c r="A153" s="6"/>
      <c r="C153" s="7"/>
      <c r="D153" s="8"/>
      <c r="E153" s="8"/>
      <c r="F153" s="9"/>
      <c r="G153" s="10"/>
    </row>
    <row r="154" spans="1:7" ht="12.75">
      <c r="A154" s="6"/>
      <c r="C154" s="7"/>
      <c r="D154" s="8"/>
      <c r="E154" s="8"/>
      <c r="F154" s="9"/>
      <c r="G154" s="10"/>
    </row>
    <row r="155" spans="1:7" ht="12.75">
      <c r="A155" s="6"/>
      <c r="C155" s="7"/>
      <c r="D155" s="8"/>
      <c r="E155" s="8"/>
      <c r="F155" s="9"/>
      <c r="G155" s="10"/>
    </row>
    <row r="156" spans="1:7" ht="12.75">
      <c r="A156" s="6"/>
      <c r="C156" s="7"/>
      <c r="D156" s="8"/>
      <c r="E156" s="8"/>
      <c r="F156" s="9"/>
      <c r="G156" s="10"/>
    </row>
    <row r="157" spans="1:7" ht="12.75">
      <c r="A157" s="6"/>
      <c r="C157" s="7"/>
      <c r="D157" s="8"/>
      <c r="E157" s="8"/>
      <c r="F157" s="9"/>
      <c r="G157" s="10"/>
    </row>
    <row r="158" spans="1:7" ht="12.75">
      <c r="A158" s="6"/>
      <c r="C158" s="7"/>
      <c r="D158" s="8"/>
      <c r="E158" s="8"/>
      <c r="F158" s="9"/>
      <c r="G158" s="10"/>
    </row>
    <row r="159" spans="1:7" ht="12.75">
      <c r="A159" s="6"/>
      <c r="C159" s="7"/>
      <c r="D159" s="8"/>
      <c r="E159" s="8"/>
      <c r="F159" s="9"/>
      <c r="G159" s="10"/>
    </row>
    <row r="160" spans="1:7" ht="12.75">
      <c r="A160" s="6"/>
      <c r="C160" s="7"/>
      <c r="D160" s="8"/>
      <c r="E160" s="8"/>
      <c r="F160" s="9"/>
      <c r="G160" s="10"/>
    </row>
    <row r="161" spans="1:7" ht="12.75">
      <c r="A161" s="6"/>
      <c r="C161" s="7"/>
      <c r="D161" s="8"/>
      <c r="E161" s="8"/>
      <c r="F161" s="9"/>
      <c r="G161" s="10"/>
    </row>
    <row r="162" spans="1:7" ht="12.75">
      <c r="A162" s="6"/>
      <c r="C162" s="7"/>
      <c r="D162" s="8"/>
      <c r="E162" s="8"/>
      <c r="F162" s="9"/>
      <c r="G162" s="10"/>
    </row>
    <row r="163" spans="1:7" ht="12.75">
      <c r="A163" s="6"/>
      <c r="C163" s="7"/>
      <c r="D163" s="8"/>
      <c r="E163" s="8"/>
      <c r="F163" s="9"/>
      <c r="G163" s="10"/>
    </row>
    <row r="164" spans="1:7" ht="12.75">
      <c r="A164" s="6"/>
      <c r="C164" s="7"/>
      <c r="D164" s="8"/>
      <c r="E164" s="8"/>
      <c r="F164" s="9"/>
      <c r="G164" s="10"/>
    </row>
    <row r="165" spans="1:7" ht="12.75">
      <c r="A165" s="6"/>
      <c r="C165" s="7"/>
      <c r="D165" s="8"/>
      <c r="E165" s="8"/>
      <c r="F165" s="9"/>
      <c r="G165" s="10"/>
    </row>
    <row r="166" spans="1:7" ht="12.75">
      <c r="A166" s="6"/>
      <c r="C166" s="7"/>
      <c r="D166" s="8"/>
      <c r="E166" s="8"/>
      <c r="F166" s="9"/>
      <c r="G166" s="10"/>
    </row>
    <row r="167" spans="1:7" ht="12.75">
      <c r="A167" s="6"/>
      <c r="C167" s="7"/>
      <c r="D167" s="8"/>
      <c r="E167" s="8"/>
      <c r="F167" s="9"/>
      <c r="G167" s="10"/>
    </row>
    <row r="168" spans="1:7" ht="12.75">
      <c r="A168" s="6"/>
      <c r="C168" s="7"/>
      <c r="D168" s="8"/>
      <c r="E168" s="8"/>
      <c r="F168" s="9"/>
      <c r="G168" s="10"/>
    </row>
    <row r="169" spans="1:7" ht="12.75">
      <c r="A169" s="6"/>
      <c r="C169" s="7"/>
      <c r="D169" s="8"/>
      <c r="E169" s="8"/>
      <c r="F169" s="9"/>
      <c r="G169" s="10"/>
    </row>
    <row r="170" spans="1:7" ht="12.75">
      <c r="A170" s="6"/>
      <c r="C170" s="7"/>
      <c r="D170" s="8"/>
      <c r="E170" s="8"/>
      <c r="F170" s="9"/>
      <c r="G170" s="10"/>
    </row>
    <row r="171" spans="1:7" ht="12.75">
      <c r="A171" s="6"/>
      <c r="C171" s="7"/>
      <c r="D171" s="8"/>
      <c r="E171" s="8"/>
      <c r="F171" s="9"/>
      <c r="G171" s="10"/>
    </row>
    <row r="172" spans="1:7" ht="12.75">
      <c r="A172" s="6"/>
      <c r="C172" s="7"/>
      <c r="D172" s="8"/>
      <c r="E172" s="8"/>
      <c r="F172" s="9"/>
      <c r="G172" s="10"/>
    </row>
    <row r="173" spans="1:7" ht="12.75">
      <c r="A173" s="6"/>
      <c r="C173" s="7"/>
      <c r="D173" s="8"/>
      <c r="E173" s="8"/>
      <c r="F173" s="9"/>
      <c r="G173" s="10"/>
    </row>
    <row r="174" spans="1:7" ht="12.75">
      <c r="A174" s="6"/>
      <c r="C174" s="7"/>
      <c r="D174" s="8"/>
      <c r="E174" s="8"/>
      <c r="F174" s="9"/>
      <c r="G174" s="10"/>
    </row>
    <row r="175" spans="1:7" ht="12.75">
      <c r="A175" s="6"/>
      <c r="C175" s="7"/>
      <c r="D175" s="8"/>
      <c r="E175" s="8"/>
      <c r="F175" s="9"/>
      <c r="G175" s="10"/>
    </row>
    <row r="176" spans="1:7" ht="12.75">
      <c r="A176" s="6"/>
      <c r="C176" s="7"/>
      <c r="D176" s="8"/>
      <c r="E176" s="8"/>
      <c r="F176" s="9"/>
      <c r="G176" s="10"/>
    </row>
    <row r="177" spans="1:7" ht="12.75">
      <c r="A177" s="6"/>
      <c r="C177" s="7"/>
      <c r="D177" s="8"/>
      <c r="E177" s="8"/>
      <c r="F177" s="9"/>
      <c r="G177" s="10"/>
    </row>
    <row r="178" spans="1:7" ht="12.75">
      <c r="A178" s="6"/>
      <c r="C178" s="7"/>
      <c r="D178" s="8"/>
      <c r="E178" s="8"/>
      <c r="F178" s="9"/>
      <c r="G178" s="10"/>
    </row>
    <row r="179" spans="1:7" ht="12.75">
      <c r="A179" s="6"/>
      <c r="C179" s="7"/>
      <c r="D179" s="8"/>
      <c r="E179" s="8"/>
      <c r="F179" s="9"/>
      <c r="G179" s="10"/>
    </row>
    <row r="180" spans="1:7" ht="12.75">
      <c r="A180" s="6"/>
      <c r="C180" s="7"/>
      <c r="D180" s="8"/>
      <c r="E180" s="8"/>
      <c r="F180" s="9"/>
      <c r="G180" s="10"/>
    </row>
    <row r="181" spans="1:7" ht="12.75">
      <c r="A181" s="6"/>
      <c r="C181" s="7"/>
      <c r="D181" s="8"/>
      <c r="E181" s="8"/>
      <c r="F181" s="9"/>
      <c r="G181" s="10"/>
    </row>
    <row r="182" spans="1:7" ht="12.75">
      <c r="A182" s="6"/>
      <c r="C182" s="7"/>
      <c r="D182" s="8"/>
      <c r="E182" s="8"/>
      <c r="F182" s="9"/>
      <c r="G182" s="10"/>
    </row>
    <row r="183" spans="1:7" ht="12.75">
      <c r="A183" s="6"/>
      <c r="C183" s="7"/>
      <c r="D183" s="8"/>
      <c r="E183" s="8"/>
      <c r="F183" s="9"/>
      <c r="G183" s="10"/>
    </row>
    <row r="184" spans="1:7" ht="12.75">
      <c r="A184" s="6"/>
      <c r="C184" s="7"/>
      <c r="D184" s="8"/>
      <c r="E184" s="8"/>
      <c r="F184" s="9"/>
      <c r="G184" s="10"/>
    </row>
    <row r="185" spans="1:7" ht="12.75">
      <c r="A185" s="6"/>
      <c r="C185" s="7"/>
      <c r="D185" s="8"/>
      <c r="E185" s="8"/>
      <c r="F185" s="9"/>
      <c r="G185" s="10"/>
    </row>
    <row r="186" spans="1:7" ht="12.75">
      <c r="A186" s="6"/>
      <c r="C186" s="7"/>
      <c r="D186" s="8"/>
      <c r="E186" s="8"/>
      <c r="F186" s="9"/>
      <c r="G186" s="10"/>
    </row>
    <row r="187" spans="1:7" ht="12.75">
      <c r="A187" s="6"/>
      <c r="C187" s="7"/>
      <c r="D187" s="8"/>
      <c r="E187" s="8"/>
      <c r="F187" s="9"/>
      <c r="G187" s="10"/>
    </row>
    <row r="188" spans="1:7" ht="12.75">
      <c r="A188" s="6"/>
      <c r="C188" s="7"/>
      <c r="D188" s="8"/>
      <c r="E188" s="8"/>
      <c r="F188" s="9"/>
      <c r="G188" s="10"/>
    </row>
    <row r="189" spans="1:7" ht="12.75">
      <c r="A189" s="6"/>
      <c r="C189" s="7"/>
      <c r="D189" s="8"/>
      <c r="E189" s="8"/>
      <c r="F189" s="9"/>
      <c r="G189" s="10"/>
    </row>
    <row r="190" spans="1:7" ht="12.75">
      <c r="A190" s="6"/>
      <c r="C190" s="7"/>
      <c r="D190" s="8"/>
      <c r="E190" s="8"/>
      <c r="F190" s="9"/>
      <c r="G190" s="10"/>
    </row>
    <row r="191" spans="1:7" ht="12.75">
      <c r="A191" s="6"/>
      <c r="C191" s="7"/>
      <c r="D191" s="8"/>
      <c r="E191" s="8"/>
      <c r="F191" s="9"/>
      <c r="G191" s="10"/>
    </row>
    <row r="192" spans="1:7" ht="12.75">
      <c r="A192" s="6"/>
      <c r="C192" s="7"/>
      <c r="D192" s="8"/>
      <c r="E192" s="8"/>
      <c r="F192" s="9"/>
      <c r="G192" s="10"/>
    </row>
    <row r="193" spans="1:7" ht="12.75">
      <c r="A193" s="6"/>
      <c r="C193" s="7"/>
      <c r="D193" s="8"/>
      <c r="E193" s="8"/>
      <c r="F193" s="9"/>
      <c r="G193" s="10"/>
    </row>
    <row r="194" spans="1:7" ht="12.75">
      <c r="A194" s="6"/>
      <c r="C194" s="7"/>
      <c r="D194" s="8"/>
      <c r="E194" s="8"/>
      <c r="F194" s="9"/>
      <c r="G194" s="10"/>
    </row>
    <row r="195" spans="1:7" ht="12.75">
      <c r="A195" s="6"/>
      <c r="C195" s="7"/>
      <c r="D195" s="8"/>
      <c r="E195" s="8"/>
      <c r="F195" s="9"/>
      <c r="G195" s="10"/>
    </row>
    <row r="196" spans="1:7" ht="12.75">
      <c r="A196" s="6"/>
      <c r="C196" s="7"/>
      <c r="D196" s="8"/>
      <c r="E196" s="8"/>
      <c r="F196" s="9"/>
      <c r="G196" s="10"/>
    </row>
    <row r="197" spans="1:7" ht="12.75">
      <c r="A197" s="6"/>
      <c r="C197" s="7"/>
      <c r="D197" s="8"/>
      <c r="E197" s="8"/>
      <c r="F197" s="9"/>
      <c r="G197" s="10"/>
    </row>
    <row r="198" spans="1:7" ht="12.75">
      <c r="A198" s="6"/>
      <c r="C198" s="7"/>
      <c r="D198" s="8"/>
      <c r="E198" s="8"/>
      <c r="F198" s="9"/>
      <c r="G198" s="10"/>
    </row>
    <row r="199" spans="1:7" ht="12.75">
      <c r="A199" s="6"/>
      <c r="C199" s="7"/>
      <c r="D199" s="8"/>
      <c r="E199" s="8"/>
      <c r="F199" s="9"/>
      <c r="G199" s="10"/>
    </row>
    <row r="200" spans="1:7" ht="12.75">
      <c r="A200" s="6"/>
      <c r="C200" s="7"/>
      <c r="D200" s="8"/>
      <c r="E200" s="8"/>
      <c r="F200" s="9"/>
      <c r="G200" s="10"/>
    </row>
    <row r="201" spans="1:7" ht="12.75">
      <c r="A201" s="6"/>
      <c r="C201" s="7"/>
      <c r="D201" s="8"/>
      <c r="E201" s="8"/>
      <c r="F201" s="9"/>
      <c r="G201" s="10"/>
    </row>
    <row r="202" spans="1:7" ht="12.75">
      <c r="A202" s="6"/>
      <c r="C202" s="7"/>
      <c r="D202" s="8"/>
      <c r="E202" s="8"/>
      <c r="F202" s="9"/>
      <c r="G202" s="10"/>
    </row>
    <row r="203" spans="1:7" ht="12.75">
      <c r="A203" s="6"/>
      <c r="C203" s="7"/>
      <c r="D203" s="8"/>
      <c r="E203" s="8"/>
      <c r="F203" s="9"/>
      <c r="G203" s="10"/>
    </row>
    <row r="204" spans="1:7" ht="12.75">
      <c r="A204" s="6"/>
      <c r="C204" s="7"/>
      <c r="D204" s="8"/>
      <c r="E204" s="8"/>
      <c r="F204" s="9"/>
      <c r="G204" s="10"/>
    </row>
    <row r="205" spans="1:7" ht="12.75">
      <c r="A205" s="6"/>
      <c r="C205" s="7"/>
      <c r="D205" s="8"/>
      <c r="E205" s="8"/>
      <c r="F205" s="9"/>
      <c r="G205" s="10"/>
    </row>
    <row r="206" spans="1:7" ht="12.75">
      <c r="A206" s="6"/>
      <c r="C206" s="7"/>
      <c r="D206" s="8"/>
      <c r="E206" s="8"/>
      <c r="F206" s="9"/>
      <c r="G206" s="10"/>
    </row>
    <row r="207" spans="1:7" ht="12.75">
      <c r="A207" s="6"/>
      <c r="C207" s="7"/>
      <c r="D207" s="8"/>
      <c r="E207" s="8"/>
      <c r="F207" s="9"/>
      <c r="G207" s="10"/>
    </row>
    <row r="208" spans="1:7" ht="12.75">
      <c r="A208" s="6"/>
      <c r="C208" s="7"/>
      <c r="D208" s="8"/>
      <c r="E208" s="8"/>
      <c r="F208" s="9"/>
      <c r="G208" s="10"/>
    </row>
    <row r="209" spans="1:7" ht="12.75">
      <c r="A209" s="6"/>
      <c r="C209" s="7"/>
      <c r="D209" s="8"/>
      <c r="E209" s="8"/>
      <c r="F209" s="9"/>
      <c r="G209" s="10"/>
    </row>
    <row r="210" spans="1:7" ht="12.75">
      <c r="A210" s="6"/>
      <c r="C210" s="7"/>
      <c r="D210" s="8"/>
      <c r="E210" s="8"/>
      <c r="F210" s="9"/>
      <c r="G210" s="10"/>
    </row>
    <row r="211" spans="1:7" ht="12.75">
      <c r="A211" s="6"/>
      <c r="C211" s="7"/>
      <c r="D211" s="8"/>
      <c r="E211" s="8"/>
      <c r="F211" s="9"/>
      <c r="G211" s="10"/>
    </row>
    <row r="212" spans="1:7" ht="12.75">
      <c r="A212" s="6"/>
      <c r="C212" s="7"/>
      <c r="D212" s="8"/>
      <c r="E212" s="8"/>
      <c r="F212" s="9"/>
      <c r="G212" s="10"/>
    </row>
    <row r="213" spans="1:7" ht="12.75">
      <c r="A213" s="6"/>
      <c r="C213" s="7"/>
      <c r="D213" s="8"/>
      <c r="E213" s="8"/>
      <c r="F213" s="9"/>
      <c r="G213" s="10"/>
    </row>
    <row r="214" spans="1:7" ht="12.75">
      <c r="A214" s="6"/>
      <c r="C214" s="7"/>
      <c r="D214" s="8"/>
      <c r="E214" s="8"/>
      <c r="F214" s="9"/>
      <c r="G214" s="10"/>
    </row>
    <row r="215" spans="1:7" ht="12.75">
      <c r="A215" s="6"/>
      <c r="C215" s="7"/>
      <c r="D215" s="8"/>
      <c r="E215" s="8"/>
      <c r="F215" s="9"/>
      <c r="G215" s="10"/>
    </row>
    <row r="216" spans="1:7" ht="12.75">
      <c r="A216" s="6"/>
      <c r="C216" s="7"/>
      <c r="D216" s="8"/>
      <c r="E216" s="8"/>
      <c r="F216" s="9"/>
      <c r="G216" s="10"/>
    </row>
    <row r="217" spans="1:7" ht="12.75">
      <c r="A217" s="6"/>
      <c r="C217" s="7"/>
      <c r="D217" s="8"/>
      <c r="E217" s="8"/>
      <c r="F217" s="9"/>
      <c r="G217" s="10"/>
    </row>
    <row r="218" spans="1:7" ht="12.75">
      <c r="A218" s="6"/>
      <c r="C218" s="7"/>
      <c r="D218" s="8"/>
      <c r="E218" s="8"/>
      <c r="F218" s="9"/>
      <c r="G218" s="10"/>
    </row>
    <row r="219" spans="1:7" ht="12.75">
      <c r="A219" s="6"/>
      <c r="C219" s="7"/>
      <c r="D219" s="8"/>
      <c r="E219" s="8"/>
      <c r="F219" s="9"/>
      <c r="G219" s="10"/>
    </row>
    <row r="220" spans="1:7" ht="12.75">
      <c r="A220" s="6"/>
      <c r="C220" s="7"/>
      <c r="D220" s="8"/>
      <c r="E220" s="8"/>
      <c r="F220" s="9"/>
      <c r="G220" s="10"/>
    </row>
    <row r="221" spans="1:7" ht="12.75">
      <c r="A221" s="6"/>
      <c r="C221" s="7"/>
      <c r="D221" s="8"/>
      <c r="E221" s="8"/>
      <c r="F221" s="9"/>
      <c r="G221" s="10"/>
    </row>
    <row r="222" spans="1:7" ht="12.75">
      <c r="A222" s="6"/>
      <c r="C222" s="7"/>
      <c r="D222" s="8"/>
      <c r="E222" s="8"/>
      <c r="F222" s="9"/>
      <c r="G222" s="10"/>
    </row>
    <row r="223" spans="1:7" ht="12.75">
      <c r="A223" s="6"/>
      <c r="C223" s="7"/>
      <c r="D223" s="8"/>
      <c r="E223" s="8"/>
      <c r="F223" s="9"/>
      <c r="G223" s="10"/>
    </row>
    <row r="224" spans="1:7" ht="12.75">
      <c r="A224" s="6"/>
      <c r="C224" s="7"/>
      <c r="D224" s="8"/>
      <c r="E224" s="8"/>
      <c r="F224" s="9"/>
      <c r="G224" s="10"/>
    </row>
    <row r="225" spans="1:7" ht="12.75">
      <c r="A225" s="6"/>
      <c r="C225" s="7"/>
      <c r="D225" s="8"/>
      <c r="E225" s="8"/>
      <c r="F225" s="9"/>
      <c r="G225" s="10"/>
    </row>
    <row r="226" spans="1:7" ht="12.75">
      <c r="A226" s="6"/>
      <c r="C226" s="7"/>
      <c r="D226" s="8"/>
      <c r="E226" s="8"/>
      <c r="F226" s="9"/>
      <c r="G226" s="10"/>
    </row>
    <row r="227" spans="1:7" ht="12.75">
      <c r="A227" s="6"/>
      <c r="C227" s="7"/>
      <c r="D227" s="8"/>
      <c r="E227" s="8"/>
      <c r="F227" s="9"/>
      <c r="G227" s="10"/>
    </row>
    <row r="228" spans="1:7" ht="12.75">
      <c r="A228" s="6"/>
      <c r="C228" s="7"/>
      <c r="D228" s="8"/>
      <c r="E228" s="8"/>
      <c r="F228" s="9"/>
      <c r="G228" s="10"/>
    </row>
    <row r="229" spans="1:7" ht="12.75">
      <c r="A229" s="6"/>
      <c r="C229" s="7"/>
      <c r="D229" s="8"/>
      <c r="E229" s="8"/>
      <c r="F229" s="9"/>
      <c r="G229" s="10"/>
    </row>
    <row r="230" spans="1:7" ht="12.75">
      <c r="A230" s="6"/>
      <c r="C230" s="7"/>
      <c r="D230" s="8"/>
      <c r="E230" s="8"/>
      <c r="F230" s="9"/>
      <c r="G230" s="10"/>
    </row>
    <row r="231" spans="1:7" ht="12.75">
      <c r="A231" s="6"/>
      <c r="C231" s="7"/>
      <c r="D231" s="8"/>
      <c r="E231" s="8"/>
      <c r="F231" s="9"/>
      <c r="G231" s="10"/>
    </row>
    <row r="232" spans="1:7" ht="12.75">
      <c r="A232" s="6"/>
      <c r="C232" s="7"/>
      <c r="D232" s="8"/>
      <c r="E232" s="8"/>
      <c r="F232" s="9"/>
      <c r="G232" s="10"/>
    </row>
    <row r="233" spans="1:7" ht="12.75">
      <c r="A233" s="6"/>
      <c r="C233" s="7"/>
      <c r="D233" s="8"/>
      <c r="E233" s="8"/>
      <c r="F233" s="9"/>
      <c r="G233" s="10"/>
    </row>
    <row r="234" spans="1:7" ht="12.75">
      <c r="A234" s="6"/>
      <c r="C234" s="7"/>
      <c r="D234" s="8"/>
      <c r="E234" s="8"/>
      <c r="F234" s="9"/>
      <c r="G234" s="10"/>
    </row>
    <row r="235" spans="1:7" ht="12.75">
      <c r="A235" s="6"/>
      <c r="C235" s="7"/>
      <c r="D235" s="8"/>
      <c r="E235" s="8"/>
      <c r="F235" s="9"/>
      <c r="G235" s="10"/>
    </row>
    <row r="236" spans="1:7" ht="12.75">
      <c r="A236" s="6"/>
      <c r="C236" s="7"/>
      <c r="D236" s="8"/>
      <c r="E236" s="8"/>
      <c r="F236" s="9"/>
      <c r="G236" s="10"/>
    </row>
    <row r="237" spans="1:7" ht="12.75">
      <c r="A237" s="6"/>
      <c r="C237" s="7"/>
      <c r="D237" s="8"/>
      <c r="E237" s="8"/>
      <c r="F237" s="9"/>
      <c r="G237" s="10"/>
    </row>
    <row r="238" spans="1:7" ht="12.75">
      <c r="A238" s="6"/>
      <c r="C238" s="7"/>
      <c r="D238" s="8"/>
      <c r="E238" s="8"/>
      <c r="F238" s="9"/>
      <c r="G238" s="10"/>
    </row>
    <row r="239" spans="1:7" ht="12.75">
      <c r="A239" s="6"/>
      <c r="C239" s="7"/>
      <c r="D239" s="8"/>
      <c r="E239" s="8"/>
      <c r="F239" s="9"/>
      <c r="G239" s="10"/>
    </row>
    <row r="240" spans="1:7" ht="12.75">
      <c r="A240" s="6"/>
      <c r="C240" s="7"/>
      <c r="D240" s="8"/>
      <c r="E240" s="8"/>
      <c r="F240" s="9"/>
      <c r="G240" s="10"/>
    </row>
    <row r="241" spans="1:7" ht="12.75">
      <c r="A241" s="6"/>
      <c r="C241" s="7"/>
      <c r="D241" s="8"/>
      <c r="E241" s="8"/>
      <c r="F241" s="9"/>
      <c r="G241" s="10"/>
    </row>
    <row r="242" spans="1:7" ht="12.75">
      <c r="A242" s="6"/>
      <c r="C242" s="7"/>
      <c r="D242" s="8"/>
      <c r="E242" s="8"/>
      <c r="F242" s="9"/>
      <c r="G242" s="10"/>
    </row>
    <row r="243" spans="1:7" ht="12.75">
      <c r="A243" s="6"/>
      <c r="C243" s="7"/>
      <c r="D243" s="8"/>
      <c r="E243" s="8"/>
      <c r="F243" s="9"/>
      <c r="G243" s="10"/>
    </row>
    <row r="244" spans="1:7" ht="12.75">
      <c r="A244" s="6"/>
      <c r="C244" s="7"/>
      <c r="D244" s="8"/>
      <c r="E244" s="8"/>
      <c r="F244" s="9"/>
      <c r="G244" s="10"/>
    </row>
    <row r="245" spans="1:7" ht="12.75">
      <c r="A245" s="6"/>
      <c r="C245" s="7"/>
      <c r="D245" s="8"/>
      <c r="E245" s="8"/>
      <c r="F245" s="9"/>
      <c r="G245" s="10"/>
    </row>
    <row r="246" spans="1:7" ht="12.75">
      <c r="A246" s="6"/>
      <c r="C246" s="7"/>
      <c r="D246" s="8"/>
      <c r="E246" s="8"/>
      <c r="F246" s="9"/>
      <c r="G246" s="10"/>
    </row>
    <row r="247" spans="1:7" ht="12.75">
      <c r="A247" s="6"/>
      <c r="C247" s="7"/>
      <c r="D247" s="8"/>
      <c r="E247" s="8"/>
      <c r="F247" s="9"/>
      <c r="G247" s="10"/>
    </row>
    <row r="248" spans="1:7" ht="12.75">
      <c r="A248" s="6"/>
      <c r="C248" s="7"/>
      <c r="D248" s="8"/>
      <c r="E248" s="8"/>
      <c r="F248" s="9"/>
      <c r="G248" s="10"/>
    </row>
    <row r="249" spans="1:7" ht="12.75">
      <c r="A249" s="6"/>
      <c r="C249" s="7"/>
      <c r="D249" s="8"/>
      <c r="E249" s="8"/>
      <c r="F249" s="9"/>
      <c r="G249" s="10"/>
    </row>
    <row r="250" spans="1:7" ht="12.75">
      <c r="A250" s="6"/>
      <c r="C250" s="7"/>
      <c r="D250" s="8"/>
      <c r="E250" s="8"/>
      <c r="F250" s="9"/>
      <c r="G250" s="10"/>
    </row>
    <row r="251" spans="1:7" ht="12.75">
      <c r="A251" s="6"/>
      <c r="C251" s="7"/>
      <c r="D251" s="8"/>
      <c r="E251" s="8"/>
      <c r="F251" s="9"/>
      <c r="G251" s="10"/>
    </row>
    <row r="252" spans="1:7" ht="12.75">
      <c r="A252" s="6"/>
      <c r="C252" s="7"/>
      <c r="D252" s="8"/>
      <c r="E252" s="8"/>
      <c r="F252" s="9"/>
      <c r="G252" s="10"/>
    </row>
    <row r="253" spans="1:7" ht="12.75">
      <c r="A253" s="6"/>
      <c r="C253" s="7"/>
      <c r="D253" s="8"/>
      <c r="E253" s="8"/>
      <c r="F253" s="9"/>
      <c r="G253" s="10"/>
    </row>
    <row r="254" spans="1:7" ht="12.75">
      <c r="A254" s="6"/>
      <c r="C254" s="7"/>
      <c r="D254" s="8"/>
      <c r="E254" s="8"/>
      <c r="F254" s="9"/>
      <c r="G254" s="10"/>
    </row>
    <row r="255" spans="1:7" ht="12.75">
      <c r="A255" s="6"/>
      <c r="C255" s="7"/>
      <c r="D255" s="8"/>
      <c r="E255" s="8"/>
      <c r="F255" s="9"/>
      <c r="G255" s="10"/>
    </row>
    <row r="256" spans="1:7" ht="12.75">
      <c r="A256" s="6"/>
      <c r="C256" s="7"/>
      <c r="D256" s="8"/>
      <c r="E256" s="8"/>
      <c r="F256" s="9"/>
      <c r="G256" s="10"/>
    </row>
    <row r="257" spans="1:7" ht="12.75">
      <c r="A257" s="6"/>
      <c r="C257" s="7"/>
      <c r="D257" s="8"/>
      <c r="E257" s="8"/>
      <c r="F257" s="9"/>
      <c r="G257" s="10"/>
    </row>
    <row r="258" spans="1:7" ht="12.75">
      <c r="A258" s="6"/>
      <c r="C258" s="7"/>
      <c r="D258" s="8"/>
      <c r="E258" s="8"/>
      <c r="F258" s="9"/>
      <c r="G258" s="10"/>
    </row>
    <row r="259" spans="1:7" ht="12.75">
      <c r="A259" s="6"/>
      <c r="C259" s="7"/>
      <c r="D259" s="8"/>
      <c r="E259" s="8"/>
      <c r="F259" s="9"/>
      <c r="G259" s="10"/>
    </row>
    <row r="260" spans="1:7" ht="12.75">
      <c r="A260" s="6"/>
      <c r="C260" s="7"/>
      <c r="D260" s="8"/>
      <c r="E260" s="8"/>
      <c r="F260" s="9"/>
      <c r="G260" s="10"/>
    </row>
    <row r="261" spans="1:7" ht="12.75">
      <c r="A261" s="6"/>
      <c r="C261" s="7"/>
      <c r="D261" s="8"/>
      <c r="E261" s="8"/>
      <c r="F261" s="9"/>
      <c r="G261" s="10"/>
    </row>
    <row r="262" spans="1:7" ht="12.75">
      <c r="A262" s="6"/>
      <c r="C262" s="7"/>
      <c r="D262" s="8"/>
      <c r="E262" s="8"/>
      <c r="F262" s="9"/>
      <c r="G262" s="10"/>
    </row>
    <row r="263" spans="1:7" ht="12.75">
      <c r="A263" s="6"/>
      <c r="C263" s="7"/>
      <c r="D263" s="8"/>
      <c r="E263" s="8"/>
      <c r="F263" s="9"/>
      <c r="G263" s="10"/>
    </row>
    <row r="264" spans="1:7" ht="12.75">
      <c r="A264" s="6"/>
      <c r="C264" s="7"/>
      <c r="D264" s="8"/>
      <c r="E264" s="8"/>
      <c r="F264" s="9"/>
      <c r="G264" s="10"/>
    </row>
    <row r="265" spans="1:7" ht="12.75">
      <c r="A265" s="6"/>
      <c r="C265" s="7"/>
      <c r="D265" s="8"/>
      <c r="E265" s="8"/>
      <c r="F265" s="9"/>
      <c r="G265" s="10"/>
    </row>
    <row r="266" spans="1:7" ht="12.75">
      <c r="A266" s="6"/>
      <c r="C266" s="7"/>
      <c r="D266" s="8"/>
      <c r="E266" s="8"/>
      <c r="F266" s="9"/>
      <c r="G266" s="10"/>
    </row>
    <row r="267" spans="1:7" ht="12.75">
      <c r="A267" s="6"/>
      <c r="C267" s="7"/>
      <c r="D267" s="8"/>
      <c r="E267" s="8"/>
      <c r="F267" s="9"/>
      <c r="G267" s="10"/>
    </row>
    <row r="268" spans="1:7" ht="12.75">
      <c r="A268" s="6"/>
      <c r="C268" s="7"/>
      <c r="D268" s="8"/>
      <c r="E268" s="8"/>
      <c r="F268" s="9"/>
      <c r="G268" s="10"/>
    </row>
    <row r="269" spans="1:7" ht="12.75">
      <c r="A269" s="6"/>
      <c r="C269" s="7"/>
      <c r="D269" s="8"/>
      <c r="E269" s="8"/>
      <c r="F269" s="9"/>
      <c r="G269" s="10"/>
    </row>
    <row r="270" spans="1:7" ht="12.75">
      <c r="A270" s="6"/>
      <c r="C270" s="7"/>
      <c r="D270" s="8"/>
      <c r="E270" s="8"/>
      <c r="F270" s="9"/>
      <c r="G270" s="10"/>
    </row>
    <row r="271" spans="1:7" ht="12.75">
      <c r="A271" s="6"/>
      <c r="C271" s="7"/>
      <c r="D271" s="8"/>
      <c r="E271" s="8"/>
      <c r="F271" s="9"/>
      <c r="G271" s="10"/>
    </row>
    <row r="272" spans="1:7" ht="12.75">
      <c r="A272" s="6"/>
      <c r="C272" s="7"/>
      <c r="D272" s="8"/>
      <c r="E272" s="8"/>
      <c r="F272" s="9"/>
      <c r="G272" s="10"/>
    </row>
    <row r="273" spans="1:7" ht="12.75">
      <c r="A273" s="6"/>
      <c r="C273" s="7"/>
      <c r="D273" s="8"/>
      <c r="E273" s="8"/>
      <c r="F273" s="9"/>
      <c r="G273" s="10"/>
    </row>
    <row r="274" spans="1:7" ht="12.75">
      <c r="A274" s="6"/>
      <c r="C274" s="7"/>
      <c r="D274" s="8"/>
      <c r="E274" s="8"/>
      <c r="F274" s="9"/>
      <c r="G274" s="10"/>
    </row>
    <row r="275" spans="1:7" ht="12.75">
      <c r="A275" s="6"/>
      <c r="C275" s="7"/>
      <c r="D275" s="8"/>
      <c r="E275" s="8"/>
      <c r="F275" s="9"/>
      <c r="G275" s="10"/>
    </row>
    <row r="276" spans="1:7" ht="12.75">
      <c r="A276" s="6"/>
      <c r="C276" s="7"/>
      <c r="D276" s="8"/>
      <c r="E276" s="8"/>
      <c r="F276" s="9"/>
      <c r="G276" s="10"/>
    </row>
    <row r="277" spans="1:7" ht="12.75">
      <c r="A277" s="6"/>
      <c r="C277" s="7"/>
      <c r="D277" s="8"/>
      <c r="E277" s="8"/>
      <c r="F277" s="9"/>
      <c r="G277" s="10"/>
    </row>
    <row r="278" spans="1:7" ht="12.75">
      <c r="A278" s="6"/>
      <c r="C278" s="7"/>
      <c r="D278" s="8"/>
      <c r="E278" s="8"/>
      <c r="F278" s="9"/>
      <c r="G278" s="10"/>
    </row>
    <row r="279" spans="1:7" ht="12.75">
      <c r="A279" s="6"/>
      <c r="C279" s="7"/>
      <c r="D279" s="8"/>
      <c r="E279" s="8"/>
      <c r="F279" s="9"/>
      <c r="G279" s="10"/>
    </row>
    <row r="280" spans="1:7" ht="12.75">
      <c r="A280" s="6"/>
      <c r="C280" s="7"/>
      <c r="D280" s="8"/>
      <c r="E280" s="8"/>
      <c r="F280" s="9"/>
      <c r="G280" s="10"/>
    </row>
    <row r="281" spans="1:7" ht="12.75">
      <c r="A281" s="6"/>
      <c r="C281" s="7"/>
      <c r="D281" s="8"/>
      <c r="E281" s="8"/>
      <c r="F281" s="9"/>
      <c r="G281" s="10"/>
    </row>
    <row r="282" spans="1:7" ht="12.75">
      <c r="A282" s="6"/>
      <c r="C282" s="7"/>
      <c r="D282" s="8"/>
      <c r="E282" s="8"/>
      <c r="F282" s="9"/>
      <c r="G282" s="10"/>
    </row>
    <row r="283" spans="1:7" ht="12.75">
      <c r="A283" s="6"/>
      <c r="C283" s="7"/>
      <c r="D283" s="8"/>
      <c r="E283" s="8"/>
      <c r="F283" s="9"/>
      <c r="G283" s="10"/>
    </row>
    <row r="284" spans="1:7" ht="12.75">
      <c r="A284" s="6"/>
      <c r="C284" s="7"/>
      <c r="D284" s="8"/>
      <c r="E284" s="8"/>
      <c r="F284" s="9"/>
      <c r="G284" s="10"/>
    </row>
    <row r="285" spans="1:7" ht="12.75">
      <c r="A285" s="6"/>
      <c r="C285" s="7"/>
      <c r="D285" s="8"/>
      <c r="E285" s="8"/>
      <c r="F285" s="9"/>
      <c r="G285" s="10"/>
    </row>
    <row r="286" spans="1:7" ht="12.75">
      <c r="A286" s="6"/>
      <c r="C286" s="7"/>
      <c r="D286" s="8"/>
      <c r="E286" s="8"/>
      <c r="F286" s="9"/>
      <c r="G286" s="10"/>
    </row>
    <row r="287" spans="1:7" ht="12.75">
      <c r="A287" s="6"/>
      <c r="C287" s="7"/>
      <c r="D287" s="8"/>
      <c r="E287" s="8"/>
      <c r="F287" s="9"/>
      <c r="G287" s="10"/>
    </row>
    <row r="288" spans="1:7" ht="12.75">
      <c r="A288" s="6"/>
      <c r="C288" s="7"/>
      <c r="D288" s="8"/>
      <c r="E288" s="8"/>
      <c r="F288" s="9"/>
      <c r="G288" s="10"/>
    </row>
    <row r="289" spans="1:7" ht="12.75">
      <c r="A289" s="6"/>
      <c r="C289" s="7"/>
      <c r="D289" s="8"/>
      <c r="E289" s="8"/>
      <c r="F289" s="9"/>
      <c r="G289" s="10"/>
    </row>
    <row r="290" spans="1:7" ht="12.75">
      <c r="A290" s="6"/>
      <c r="C290" s="7"/>
      <c r="D290" s="8"/>
      <c r="E290" s="8"/>
      <c r="F290" s="9"/>
      <c r="G290" s="10"/>
    </row>
    <row r="291" spans="1:7" ht="12.75">
      <c r="A291" s="6"/>
      <c r="C291" s="7"/>
      <c r="D291" s="8"/>
      <c r="E291" s="8"/>
      <c r="F291" s="9"/>
      <c r="G291" s="10"/>
    </row>
    <row r="292" spans="1:7" ht="12.75">
      <c r="A292" s="6"/>
      <c r="C292" s="7"/>
      <c r="D292" s="8"/>
      <c r="E292" s="8"/>
      <c r="F292" s="9"/>
      <c r="G292" s="10"/>
    </row>
    <row r="293" spans="1:7" ht="12.75">
      <c r="A293" s="6"/>
      <c r="C293" s="7"/>
      <c r="D293" s="8"/>
      <c r="E293" s="8"/>
      <c r="F293" s="9"/>
      <c r="G293" s="10"/>
    </row>
    <row r="294" spans="1:7" ht="12.75">
      <c r="A294" s="6"/>
      <c r="C294" s="7"/>
      <c r="D294" s="8"/>
      <c r="E294" s="8"/>
      <c r="F294" s="9"/>
      <c r="G294" s="10"/>
    </row>
    <row r="295" spans="1:7" ht="12.75">
      <c r="A295" s="6"/>
      <c r="C295" s="7"/>
      <c r="D295" s="8"/>
      <c r="E295" s="8"/>
      <c r="F295" s="9"/>
      <c r="G295" s="10"/>
    </row>
    <row r="296" spans="1:7" ht="12.75">
      <c r="A296" s="6"/>
      <c r="C296" s="7"/>
      <c r="D296" s="8"/>
      <c r="E296" s="8"/>
      <c r="F296" s="9"/>
      <c r="G296" s="10"/>
    </row>
    <row r="297" spans="1:7" ht="12.75">
      <c r="A297" s="6"/>
      <c r="C297" s="7"/>
      <c r="D297" s="8"/>
      <c r="E297" s="8"/>
      <c r="F297" s="9"/>
      <c r="G297" s="10"/>
    </row>
    <row r="298" spans="1:7" ht="12.75">
      <c r="A298" s="6"/>
      <c r="C298" s="7"/>
      <c r="D298" s="8"/>
      <c r="E298" s="8"/>
      <c r="F298" s="9"/>
      <c r="G298" s="10"/>
    </row>
    <row r="299" spans="1:7" ht="12.75">
      <c r="A299" s="6"/>
      <c r="C299" s="7"/>
      <c r="D299" s="8"/>
      <c r="E299" s="8"/>
      <c r="F299" s="9"/>
      <c r="G299" s="10"/>
    </row>
    <row r="300" spans="1:7" ht="12.75">
      <c r="A300" s="6"/>
      <c r="C300" s="7"/>
      <c r="D300" s="8"/>
      <c r="E300" s="8"/>
      <c r="F300" s="9"/>
      <c r="G300" s="10"/>
    </row>
    <row r="301" spans="1:7" ht="12.75">
      <c r="A301" s="6"/>
      <c r="C301" s="7"/>
      <c r="D301" s="8"/>
      <c r="E301" s="8"/>
      <c r="F301" s="9"/>
      <c r="G301" s="10"/>
    </row>
    <row r="302" spans="1:7" ht="12.75">
      <c r="A302" s="6"/>
      <c r="C302" s="7"/>
      <c r="D302" s="8"/>
      <c r="E302" s="8"/>
      <c r="F302" s="9"/>
      <c r="G302" s="10"/>
    </row>
    <row r="303" spans="1:7" ht="12.75">
      <c r="A303" s="6"/>
      <c r="C303" s="7"/>
      <c r="D303" s="8"/>
      <c r="E303" s="8"/>
      <c r="F303" s="9"/>
      <c r="G303" s="10"/>
    </row>
    <row r="304" spans="1:7" ht="12.75">
      <c r="A304" s="6"/>
      <c r="C304" s="7"/>
      <c r="D304" s="8"/>
      <c r="E304" s="8"/>
      <c r="F304" s="9"/>
      <c r="G304" s="10"/>
    </row>
    <row r="305" spans="1:7" ht="12.75">
      <c r="A305" s="6"/>
      <c r="C305" s="7"/>
      <c r="D305" s="8"/>
      <c r="E305" s="8"/>
      <c r="F305" s="9"/>
      <c r="G305" s="10"/>
    </row>
    <row r="306" spans="1:7" ht="12.75">
      <c r="A306" s="6"/>
      <c r="C306" s="7"/>
      <c r="D306" s="8"/>
      <c r="E306" s="8"/>
      <c r="F306" s="9"/>
      <c r="G306" s="10"/>
    </row>
    <row r="307" spans="1:7" ht="12.75">
      <c r="A307" s="6"/>
      <c r="C307" s="7"/>
      <c r="D307" s="8"/>
      <c r="E307" s="8"/>
      <c r="F307" s="9"/>
      <c r="G307" s="10"/>
    </row>
    <row r="308" spans="1:7" ht="12.75">
      <c r="A308" s="6"/>
      <c r="C308" s="7"/>
      <c r="D308" s="8"/>
      <c r="E308" s="8"/>
      <c r="F308" s="9"/>
      <c r="G308" s="10"/>
    </row>
    <row r="309" spans="1:7" ht="12.75">
      <c r="A309" s="6"/>
      <c r="C309" s="7"/>
      <c r="D309" s="8"/>
      <c r="E309" s="8"/>
      <c r="F309" s="9"/>
      <c r="G309" s="10"/>
    </row>
    <row r="310" spans="1:7" ht="12.75">
      <c r="A310" s="6"/>
      <c r="C310" s="7"/>
      <c r="D310" s="8"/>
      <c r="E310" s="8"/>
      <c r="F310" s="9"/>
      <c r="G310" s="10"/>
    </row>
    <row r="311" spans="1:7" ht="12.75">
      <c r="A311" s="6"/>
      <c r="C311" s="7"/>
      <c r="D311" s="8"/>
      <c r="E311" s="8"/>
      <c r="F311" s="9"/>
      <c r="G311" s="10"/>
    </row>
    <row r="312" spans="1:7" ht="12.75">
      <c r="A312" s="6"/>
      <c r="C312" s="7"/>
      <c r="D312" s="8"/>
      <c r="E312" s="8"/>
      <c r="F312" s="9"/>
      <c r="G312" s="10"/>
    </row>
    <row r="313" spans="1:7" ht="12.75">
      <c r="A313" s="6"/>
      <c r="C313" s="7"/>
      <c r="D313" s="8"/>
      <c r="E313" s="8"/>
      <c r="F313" s="9"/>
      <c r="G313" s="10"/>
    </row>
    <row r="314" spans="1:7" ht="12.75">
      <c r="A314" s="6"/>
      <c r="C314" s="7"/>
      <c r="D314" s="8"/>
      <c r="E314" s="8"/>
      <c r="F314" s="9"/>
      <c r="G314" s="10"/>
    </row>
    <row r="315" spans="1:7" ht="12.75">
      <c r="A315" s="6"/>
      <c r="C315" s="7"/>
      <c r="D315" s="8"/>
      <c r="E315" s="8"/>
      <c r="F315" s="9"/>
      <c r="G315" s="10"/>
    </row>
    <row r="316" spans="1:7" ht="12.75">
      <c r="A316" s="6"/>
      <c r="C316" s="7"/>
      <c r="D316" s="8"/>
      <c r="E316" s="8"/>
      <c r="F316" s="9"/>
      <c r="G316" s="10"/>
    </row>
    <row r="317" spans="1:7" ht="12.75">
      <c r="A317" s="6"/>
      <c r="C317" s="7"/>
      <c r="D317" s="8"/>
      <c r="E317" s="8"/>
      <c r="F317" s="9"/>
      <c r="G317" s="10"/>
    </row>
    <row r="318" spans="1:7" ht="12.75">
      <c r="A318" s="6"/>
      <c r="C318" s="7"/>
      <c r="D318" s="8"/>
      <c r="E318" s="8"/>
      <c r="F318" s="9"/>
      <c r="G318" s="10"/>
    </row>
    <row r="319" spans="1:7" ht="12.75">
      <c r="A319" s="6"/>
      <c r="C319" s="7"/>
      <c r="D319" s="8"/>
      <c r="E319" s="8"/>
      <c r="F319" s="9"/>
      <c r="G319" s="10"/>
    </row>
    <row r="320" spans="1:7" ht="12.75">
      <c r="A320" s="6"/>
      <c r="C320" s="7"/>
      <c r="D320" s="8"/>
      <c r="E320" s="8"/>
      <c r="F320" s="9"/>
      <c r="G320" s="10"/>
    </row>
    <row r="321" spans="1:7" ht="12.75">
      <c r="A321" s="6"/>
      <c r="C321" s="7"/>
      <c r="D321" s="8"/>
      <c r="E321" s="8"/>
      <c r="F321" s="9"/>
      <c r="G321" s="10"/>
    </row>
    <row r="322" spans="1:7" ht="12.75">
      <c r="A322" s="6"/>
      <c r="C322" s="7"/>
      <c r="D322" s="8"/>
      <c r="E322" s="8"/>
      <c r="F322" s="9"/>
      <c r="G322" s="10"/>
    </row>
    <row r="323" spans="1:7" ht="12.75">
      <c r="A323" s="6"/>
      <c r="C323" s="7"/>
      <c r="D323" s="8"/>
      <c r="E323" s="8"/>
      <c r="F323" s="9"/>
      <c r="G323" s="10"/>
    </row>
    <row r="324" spans="1:7" ht="12.75">
      <c r="A324" s="6"/>
      <c r="C324" s="7"/>
      <c r="D324" s="8"/>
      <c r="E324" s="8"/>
      <c r="F324" s="9"/>
      <c r="G324" s="10"/>
    </row>
    <row r="325" spans="1:7" ht="12.75">
      <c r="A325" s="6"/>
      <c r="C325" s="7"/>
      <c r="D325" s="8"/>
      <c r="E325" s="8"/>
      <c r="F325" s="9"/>
      <c r="G325" s="10"/>
    </row>
    <row r="326" spans="1:7" ht="12.75">
      <c r="A326" s="6"/>
      <c r="C326" s="7"/>
      <c r="D326" s="8"/>
      <c r="E326" s="8"/>
      <c r="F326" s="9"/>
      <c r="G326" s="10"/>
    </row>
    <row r="327" spans="1:7" ht="12.75">
      <c r="A327" s="6"/>
      <c r="C327" s="7"/>
      <c r="D327" s="8"/>
      <c r="E327" s="8"/>
      <c r="F327" s="9"/>
      <c r="G327" s="10"/>
    </row>
    <row r="328" spans="1:7" ht="12.75">
      <c r="A328" s="6"/>
      <c r="C328" s="7"/>
      <c r="D328" s="8"/>
      <c r="E328" s="8"/>
      <c r="F328" s="9"/>
      <c r="G328" s="10"/>
    </row>
    <row r="329" spans="1:7" ht="12.75">
      <c r="A329" s="6"/>
      <c r="C329" s="7"/>
      <c r="D329" s="8"/>
      <c r="E329" s="8"/>
      <c r="F329" s="9"/>
      <c r="G329" s="10"/>
    </row>
    <row r="330" spans="1:7" ht="12.75">
      <c r="A330" s="6"/>
      <c r="C330" s="7"/>
      <c r="D330" s="8"/>
      <c r="E330" s="8"/>
      <c r="F330" s="9"/>
      <c r="G330" s="10"/>
    </row>
    <row r="331" spans="1:7" ht="12.75">
      <c r="A331" s="6"/>
      <c r="C331" s="7"/>
      <c r="D331" s="8"/>
      <c r="E331" s="8"/>
      <c r="F331" s="9"/>
      <c r="G331" s="10"/>
    </row>
    <row r="332" spans="1:7" ht="12.75">
      <c r="A332" s="6"/>
      <c r="C332" s="7"/>
      <c r="D332" s="8"/>
      <c r="E332" s="8"/>
      <c r="F332" s="9"/>
      <c r="G332" s="10"/>
    </row>
    <row r="333" spans="1:7" ht="12.75">
      <c r="A333" s="6"/>
      <c r="C333" s="7"/>
      <c r="D333" s="8"/>
      <c r="E333" s="8"/>
      <c r="F333" s="9"/>
      <c r="G333" s="10"/>
    </row>
    <row r="334" spans="1:7" ht="12.75">
      <c r="A334" s="6"/>
      <c r="C334" s="7"/>
      <c r="D334" s="8"/>
      <c r="E334" s="8"/>
      <c r="F334" s="9"/>
      <c r="G334" s="10"/>
    </row>
    <row r="335" spans="1:7" ht="12.75">
      <c r="A335" s="6"/>
      <c r="C335" s="7"/>
      <c r="D335" s="8"/>
      <c r="E335" s="8"/>
      <c r="F335" s="9"/>
      <c r="G335" s="10"/>
    </row>
    <row r="336" spans="1:7" ht="12.75">
      <c r="A336" s="6"/>
      <c r="C336" s="7"/>
      <c r="D336" s="8"/>
      <c r="E336" s="8"/>
      <c r="F336" s="9"/>
      <c r="G336" s="10"/>
    </row>
    <row r="337" spans="1:7" ht="12.75">
      <c r="A337" s="6"/>
      <c r="C337" s="7"/>
      <c r="D337" s="8"/>
      <c r="E337" s="8"/>
      <c r="F337" s="9"/>
      <c r="G337" s="10"/>
    </row>
    <row r="338" spans="1:7" ht="12.75">
      <c r="A338" s="6"/>
      <c r="C338" s="7"/>
      <c r="D338" s="8"/>
      <c r="E338" s="8"/>
      <c r="F338" s="9"/>
      <c r="G338" s="10"/>
    </row>
    <row r="339" spans="1:7" ht="12.75">
      <c r="A339" s="6"/>
      <c r="C339" s="7"/>
      <c r="D339" s="8"/>
      <c r="E339" s="8"/>
      <c r="F339" s="9"/>
      <c r="G339" s="10"/>
    </row>
    <row r="340" spans="1:7" ht="12.75">
      <c r="A340" s="6"/>
      <c r="C340" s="7"/>
      <c r="D340" s="8"/>
      <c r="E340" s="8"/>
      <c r="F340" s="9"/>
      <c r="G340" s="10"/>
    </row>
    <row r="341" spans="1:7" ht="12.75">
      <c r="A341" s="6"/>
      <c r="C341" s="7"/>
      <c r="D341" s="8"/>
      <c r="E341" s="8"/>
      <c r="F341" s="9"/>
      <c r="G341" s="10"/>
    </row>
    <row r="342" spans="1:7" ht="12.75">
      <c r="A342" s="6"/>
      <c r="C342" s="7"/>
      <c r="D342" s="8"/>
      <c r="E342" s="8"/>
      <c r="F342" s="9"/>
      <c r="G342" s="10"/>
    </row>
    <row r="343" spans="1:7" ht="12.75">
      <c r="A343" s="6"/>
      <c r="C343" s="7"/>
      <c r="D343" s="8"/>
      <c r="E343" s="8"/>
      <c r="F343" s="9"/>
      <c r="G343" s="10"/>
    </row>
    <row r="344" spans="1:7" ht="12.75">
      <c r="A344" s="6"/>
      <c r="C344" s="7"/>
      <c r="D344" s="8"/>
      <c r="E344" s="8"/>
      <c r="F344" s="9"/>
      <c r="G344" s="10"/>
    </row>
    <row r="345" spans="1:7" ht="12.75">
      <c r="A345" s="6"/>
      <c r="C345" s="7"/>
      <c r="D345" s="8"/>
      <c r="E345" s="8"/>
      <c r="F345" s="9"/>
      <c r="G345" s="10"/>
    </row>
    <row r="346" spans="1:7" ht="12.75">
      <c r="A346" s="6"/>
      <c r="C346" s="7"/>
      <c r="D346" s="8"/>
      <c r="E346" s="8"/>
      <c r="F346" s="9"/>
      <c r="G346" s="10"/>
    </row>
    <row r="347" spans="1:7" ht="12.75">
      <c r="A347" s="6"/>
      <c r="C347" s="7"/>
      <c r="D347" s="8"/>
      <c r="E347" s="8"/>
      <c r="F347" s="9"/>
      <c r="G347" s="10"/>
    </row>
    <row r="348" spans="1:7" ht="12.75">
      <c r="A348" s="6"/>
      <c r="C348" s="7"/>
      <c r="D348" s="8"/>
      <c r="E348" s="8"/>
      <c r="F348" s="9"/>
      <c r="G348" s="10"/>
    </row>
    <row r="349" spans="1:7" ht="12.75">
      <c r="A349" s="6"/>
      <c r="C349" s="7"/>
      <c r="D349" s="8"/>
      <c r="E349" s="8"/>
      <c r="F349" s="9"/>
      <c r="G349" s="10"/>
    </row>
    <row r="350" spans="1:7" ht="12.75">
      <c r="A350" s="6"/>
      <c r="C350" s="7"/>
      <c r="D350" s="8"/>
      <c r="E350" s="8"/>
      <c r="F350" s="9"/>
      <c r="G350" s="10"/>
    </row>
    <row r="351" spans="1:7" ht="12.75">
      <c r="A351" s="6"/>
      <c r="C351" s="7"/>
      <c r="D351" s="8"/>
      <c r="E351" s="8"/>
      <c r="F351" s="9"/>
      <c r="G351" s="10"/>
    </row>
    <row r="352" spans="1:7" ht="12.75">
      <c r="A352" s="6"/>
      <c r="C352" s="7"/>
      <c r="D352" s="8"/>
      <c r="E352" s="8"/>
      <c r="F352" s="9"/>
      <c r="G352" s="10"/>
    </row>
    <row r="353" spans="1:7" ht="12.75">
      <c r="A353" s="6"/>
      <c r="C353" s="7"/>
      <c r="D353" s="8"/>
      <c r="E353" s="8"/>
      <c r="F353" s="9"/>
      <c r="G353" s="10"/>
    </row>
    <row r="354" spans="1:7" ht="12.75">
      <c r="A354" s="6"/>
      <c r="C354" s="7"/>
      <c r="D354" s="8"/>
      <c r="E354" s="8"/>
      <c r="F354" s="9"/>
      <c r="G354" s="10"/>
    </row>
    <row r="355" spans="1:7" ht="12.75">
      <c r="A355" s="6"/>
      <c r="C355" s="7"/>
      <c r="D355" s="8"/>
      <c r="E355" s="8"/>
      <c r="F355" s="9"/>
      <c r="G355" s="10"/>
    </row>
    <row r="356" spans="1:7" ht="12.75">
      <c r="A356" s="6"/>
      <c r="C356" s="7"/>
      <c r="D356" s="8"/>
      <c r="E356" s="8"/>
      <c r="F356" s="9"/>
      <c r="G356" s="10"/>
    </row>
    <row r="357" spans="1:7" ht="12.75">
      <c r="A357" s="6"/>
      <c r="C357" s="7"/>
      <c r="D357" s="8"/>
      <c r="E357" s="8"/>
      <c r="F357" s="9"/>
      <c r="G357" s="10"/>
    </row>
    <row r="358" spans="1:7" ht="12.75">
      <c r="A358" s="6"/>
      <c r="C358" s="7"/>
      <c r="D358" s="8"/>
      <c r="E358" s="8"/>
      <c r="F358" s="9"/>
      <c r="G358" s="10"/>
    </row>
    <row r="359" spans="1:7" ht="12.75">
      <c r="A359" s="6"/>
      <c r="C359" s="7"/>
      <c r="D359" s="8"/>
      <c r="E359" s="8"/>
      <c r="F359" s="9"/>
      <c r="G359" s="10"/>
    </row>
    <row r="360" spans="1:7" ht="12.75">
      <c r="A360" s="6"/>
      <c r="C360" s="7"/>
      <c r="D360" s="8"/>
      <c r="E360" s="8"/>
      <c r="F360" s="9"/>
      <c r="G360" s="10"/>
    </row>
    <row r="361" spans="1:7" ht="12.75">
      <c r="A361" s="6"/>
      <c r="C361" s="7"/>
      <c r="D361" s="8"/>
      <c r="E361" s="8"/>
      <c r="F361" s="9"/>
      <c r="G361" s="10"/>
    </row>
    <row r="362" spans="1:7" ht="12.75">
      <c r="A362" s="6"/>
      <c r="C362" s="7"/>
      <c r="D362" s="8"/>
      <c r="E362" s="8"/>
      <c r="F362" s="9"/>
      <c r="G362" s="10"/>
    </row>
    <row r="363" spans="1:7" ht="12.75">
      <c r="A363" s="6"/>
      <c r="C363" s="7"/>
      <c r="D363" s="8"/>
      <c r="E363" s="8"/>
      <c r="F363" s="9"/>
      <c r="G363" s="10"/>
    </row>
    <row r="364" spans="1:7" ht="12.75">
      <c r="A364" s="6"/>
      <c r="C364" s="7"/>
      <c r="D364" s="8"/>
      <c r="E364" s="8"/>
      <c r="F364" s="9"/>
      <c r="G364" s="10"/>
    </row>
    <row r="365" spans="1:7" ht="12.75">
      <c r="A365" s="6"/>
      <c r="C365" s="7"/>
      <c r="D365" s="8"/>
      <c r="E365" s="8"/>
      <c r="F365" s="9"/>
      <c r="G365" s="10"/>
    </row>
    <row r="366" spans="1:7" ht="12.75">
      <c r="A366" s="6"/>
      <c r="C366" s="7"/>
      <c r="D366" s="8"/>
      <c r="E366" s="8"/>
      <c r="F366" s="9"/>
      <c r="G366" s="10"/>
    </row>
    <row r="367" spans="1:7" ht="12.75">
      <c r="A367" s="6"/>
      <c r="C367" s="7"/>
      <c r="D367" s="8"/>
      <c r="E367" s="8"/>
      <c r="F367" s="9"/>
      <c r="G367" s="10"/>
    </row>
    <row r="368" spans="1:7" ht="12.75">
      <c r="A368" s="6"/>
      <c r="C368" s="7"/>
      <c r="D368" s="8"/>
      <c r="E368" s="8"/>
      <c r="F368" s="9"/>
      <c r="G368" s="10"/>
    </row>
    <row r="369" spans="1:7" ht="12.75">
      <c r="A369" s="6"/>
      <c r="C369" s="7"/>
      <c r="D369" s="8"/>
      <c r="E369" s="8"/>
      <c r="F369" s="9"/>
      <c r="G369" s="10"/>
    </row>
    <row r="370" spans="1:7" ht="12.75">
      <c r="A370" s="6"/>
      <c r="C370" s="7"/>
      <c r="D370" s="8"/>
      <c r="E370" s="8"/>
      <c r="F370" s="9"/>
      <c r="G370" s="10"/>
    </row>
    <row r="371" spans="1:7" ht="12.75">
      <c r="A371" s="6"/>
      <c r="C371" s="7"/>
      <c r="D371" s="8"/>
      <c r="E371" s="8"/>
      <c r="F371" s="9"/>
      <c r="G371" s="10"/>
    </row>
    <row r="372" spans="1:7" ht="12.75">
      <c r="A372" s="6"/>
      <c r="C372" s="7"/>
      <c r="D372" s="8"/>
      <c r="E372" s="8"/>
      <c r="F372" s="9"/>
      <c r="G372" s="10"/>
    </row>
    <row r="373" spans="1:7" ht="12.75">
      <c r="A373" s="6"/>
      <c r="C373" s="7"/>
      <c r="D373" s="8"/>
      <c r="E373" s="8"/>
      <c r="F373" s="9"/>
      <c r="G373" s="10"/>
    </row>
    <row r="374" spans="1:7" ht="12.75">
      <c r="A374" s="6"/>
      <c r="C374" s="7"/>
      <c r="D374" s="8"/>
      <c r="E374" s="8"/>
      <c r="F374" s="9"/>
      <c r="G374" s="10"/>
    </row>
    <row r="375" spans="1:7" ht="12.75">
      <c r="A375" s="6"/>
      <c r="C375" s="7"/>
      <c r="D375" s="8"/>
      <c r="E375" s="8"/>
      <c r="F375" s="9"/>
      <c r="G375" s="10"/>
    </row>
    <row r="376" spans="1:7" ht="12.75">
      <c r="A376" s="6"/>
      <c r="C376" s="7"/>
      <c r="D376" s="8"/>
      <c r="E376" s="8"/>
      <c r="F376" s="9"/>
      <c r="G376" s="10"/>
    </row>
    <row r="377" spans="1:7" ht="12.75">
      <c r="A377" s="6"/>
      <c r="C377" s="7"/>
      <c r="D377" s="8"/>
      <c r="E377" s="8"/>
      <c r="F377" s="9"/>
      <c r="G377" s="10"/>
    </row>
    <row r="378" spans="1:7" ht="12.75">
      <c r="A378" s="6"/>
      <c r="C378" s="7"/>
      <c r="D378" s="8"/>
      <c r="E378" s="8"/>
      <c r="F378" s="9"/>
      <c r="G378" s="10"/>
    </row>
    <row r="379" spans="1:7" ht="12.75">
      <c r="A379" s="6"/>
      <c r="C379" s="7"/>
      <c r="D379" s="8"/>
      <c r="E379" s="8"/>
      <c r="F379" s="9"/>
      <c r="G379" s="10"/>
    </row>
    <row r="380" spans="1:7" ht="12.75">
      <c r="A380" s="6"/>
      <c r="C380" s="7"/>
      <c r="D380" s="8"/>
      <c r="E380" s="8"/>
      <c r="F380" s="9"/>
      <c r="G380" s="10"/>
    </row>
    <row r="381" spans="1:7" ht="12.75">
      <c r="A381" s="6"/>
      <c r="C381" s="7"/>
      <c r="D381" s="8"/>
      <c r="E381" s="8"/>
      <c r="F381" s="9"/>
      <c r="G381" s="10"/>
    </row>
    <row r="382" spans="1:7" ht="12.75">
      <c r="A382" s="6"/>
      <c r="C382" s="7"/>
      <c r="D382" s="8"/>
      <c r="E382" s="8"/>
      <c r="F382" s="9"/>
      <c r="G382" s="10"/>
    </row>
    <row r="383" spans="1:7" ht="12.75">
      <c r="A383" s="6"/>
      <c r="C383" s="7"/>
      <c r="D383" s="8"/>
      <c r="E383" s="8"/>
      <c r="F383" s="9"/>
      <c r="G383" s="10"/>
    </row>
    <row r="384" spans="1:7" ht="12.75">
      <c r="A384" s="6"/>
      <c r="C384" s="7"/>
      <c r="D384" s="8"/>
      <c r="E384" s="8"/>
      <c r="F384" s="9"/>
      <c r="G384" s="10"/>
    </row>
    <row r="385" spans="1:7" ht="12.75">
      <c r="A385" s="6"/>
      <c r="C385" s="7"/>
      <c r="D385" s="8"/>
      <c r="E385" s="8"/>
      <c r="F385" s="9"/>
      <c r="G385" s="10"/>
    </row>
    <row r="386" spans="1:7" ht="12.75">
      <c r="A386" s="6"/>
      <c r="C386" s="7"/>
      <c r="D386" s="8"/>
      <c r="E386" s="8"/>
      <c r="F386" s="9"/>
      <c r="G386" s="10"/>
    </row>
    <row r="387" spans="1:7" ht="12.75">
      <c r="A387" s="6"/>
      <c r="C387" s="7"/>
      <c r="D387" s="8"/>
      <c r="E387" s="8"/>
      <c r="F387" s="9"/>
      <c r="G387" s="10"/>
    </row>
    <row r="388" spans="1:7" ht="12.75">
      <c r="A388" s="6"/>
      <c r="C388" s="7"/>
      <c r="D388" s="8"/>
      <c r="E388" s="8"/>
      <c r="F388" s="9"/>
      <c r="G388" s="10"/>
    </row>
    <row r="389" spans="1:7" ht="12.75">
      <c r="A389" s="6"/>
      <c r="C389" s="7"/>
      <c r="D389" s="8"/>
      <c r="E389" s="8"/>
      <c r="F389" s="9"/>
      <c r="G389" s="10"/>
    </row>
    <row r="390" spans="1:7" ht="12.75">
      <c r="A390" s="6"/>
      <c r="C390" s="7"/>
      <c r="D390" s="8"/>
      <c r="E390" s="8"/>
      <c r="F390" s="9"/>
      <c r="G390" s="10"/>
    </row>
    <row r="391" spans="1:7" ht="12.75">
      <c r="A391" s="6"/>
      <c r="C391" s="7"/>
      <c r="D391" s="8"/>
      <c r="E391" s="8"/>
      <c r="F391" s="9"/>
      <c r="G391" s="10"/>
    </row>
    <row r="392" spans="1:7" ht="12.75">
      <c r="A392" s="6"/>
      <c r="C392" s="7"/>
      <c r="D392" s="8"/>
      <c r="E392" s="8"/>
      <c r="F392" s="9"/>
      <c r="G392" s="10"/>
    </row>
    <row r="393" spans="1:7" ht="12.75">
      <c r="A393" s="6"/>
      <c r="C393" s="7"/>
      <c r="D393" s="8"/>
      <c r="E393" s="8"/>
      <c r="F393" s="9"/>
      <c r="G393" s="10"/>
    </row>
    <row r="394" spans="1:7" ht="12.75">
      <c r="A394" s="6"/>
      <c r="C394" s="7"/>
      <c r="D394" s="8"/>
      <c r="E394" s="8"/>
      <c r="F394" s="9"/>
      <c r="G394" s="10"/>
    </row>
    <row r="395" spans="1:7" ht="12.75">
      <c r="A395" s="6"/>
      <c r="C395" s="7"/>
      <c r="D395" s="8"/>
      <c r="E395" s="8"/>
      <c r="F395" s="9"/>
      <c r="G395" s="10"/>
    </row>
    <row r="396" spans="1:7" ht="12.75">
      <c r="A396" s="6"/>
      <c r="C396" s="7"/>
      <c r="D396" s="8"/>
      <c r="E396" s="8"/>
      <c r="F396" s="9"/>
      <c r="G396" s="10"/>
    </row>
    <row r="397" spans="1:7" ht="12.75">
      <c r="A397" s="6"/>
      <c r="C397" s="7"/>
      <c r="D397" s="8"/>
      <c r="E397" s="8"/>
      <c r="F397" s="9"/>
      <c r="G397" s="10"/>
    </row>
    <row r="398" spans="1:7" ht="12.75">
      <c r="A398" s="6"/>
      <c r="C398" s="7"/>
      <c r="D398" s="8"/>
      <c r="E398" s="8"/>
      <c r="F398" s="9"/>
      <c r="G398" s="10"/>
    </row>
    <row r="399" spans="1:7" ht="12.75">
      <c r="A399" s="6"/>
      <c r="C399" s="7"/>
      <c r="D399" s="8"/>
      <c r="E399" s="8"/>
      <c r="F399" s="9"/>
      <c r="G399" s="10"/>
    </row>
    <row r="400" spans="1:7" ht="12.75">
      <c r="A400" s="6"/>
      <c r="C400" s="7"/>
      <c r="D400" s="8"/>
      <c r="E400" s="8"/>
      <c r="F400" s="9"/>
      <c r="G400" s="10"/>
    </row>
    <row r="401" spans="1:7" ht="12.75">
      <c r="A401" s="6"/>
      <c r="C401" s="7"/>
      <c r="D401" s="8"/>
      <c r="E401" s="8"/>
      <c r="F401" s="9"/>
      <c r="G401" s="10"/>
    </row>
    <row r="402" spans="1:7" ht="12.75">
      <c r="A402" s="6"/>
      <c r="C402" s="7"/>
      <c r="D402" s="8"/>
      <c r="E402" s="8"/>
      <c r="F402" s="9"/>
      <c r="G402" s="10"/>
    </row>
    <row r="403" spans="1:7" ht="12.75">
      <c r="A403" s="6"/>
      <c r="C403" s="7"/>
      <c r="D403" s="8"/>
      <c r="E403" s="8"/>
      <c r="F403" s="9"/>
      <c r="G403" s="10"/>
    </row>
    <row r="404" spans="1:7" ht="12.75">
      <c r="A404" s="6"/>
      <c r="C404" s="7"/>
      <c r="D404" s="8"/>
      <c r="E404" s="8"/>
      <c r="F404" s="9"/>
      <c r="G404" s="10"/>
    </row>
    <row r="405" spans="1:7" ht="12.75">
      <c r="A405" s="6"/>
      <c r="C405" s="7"/>
      <c r="D405" s="8"/>
      <c r="E405" s="8"/>
      <c r="F405" s="9"/>
      <c r="G405" s="10"/>
    </row>
    <row r="406" spans="1:7" ht="12.75">
      <c r="A406" s="6"/>
      <c r="C406" s="7"/>
      <c r="D406" s="8"/>
      <c r="E406" s="8"/>
      <c r="F406" s="9"/>
      <c r="G406" s="10"/>
    </row>
    <row r="407" spans="1:7" ht="12.75">
      <c r="A407" s="6"/>
      <c r="C407" s="7"/>
      <c r="D407" s="8"/>
      <c r="E407" s="8"/>
      <c r="F407" s="9"/>
      <c r="G407" s="10"/>
    </row>
    <row r="408" spans="1:7" ht="12.75">
      <c r="A408" s="6"/>
      <c r="C408" s="7"/>
      <c r="D408" s="8"/>
      <c r="E408" s="8"/>
      <c r="F408" s="9"/>
      <c r="G408" s="10"/>
    </row>
    <row r="409" spans="1:7" ht="12.75">
      <c r="A409" s="6"/>
      <c r="C409" s="7"/>
      <c r="D409" s="8"/>
      <c r="E409" s="8"/>
      <c r="F409" s="9"/>
      <c r="G409" s="10"/>
    </row>
    <row r="410" spans="1:7" ht="12.75">
      <c r="A410" s="6"/>
      <c r="C410" s="7"/>
      <c r="D410" s="8"/>
      <c r="E410" s="8"/>
      <c r="F410" s="9"/>
      <c r="G410" s="10"/>
    </row>
    <row r="411" spans="1:7" ht="12.75">
      <c r="A411" s="6"/>
      <c r="C411" s="7"/>
      <c r="D411" s="8"/>
      <c r="E411" s="8"/>
      <c r="F411" s="9"/>
      <c r="G411" s="10"/>
    </row>
    <row r="412" spans="1:7" ht="12.75">
      <c r="A412" s="6"/>
      <c r="C412" s="7"/>
      <c r="D412" s="8"/>
      <c r="E412" s="8"/>
      <c r="F412" s="9"/>
      <c r="G412" s="10"/>
    </row>
    <row r="413" spans="1:7" ht="12.75">
      <c r="A413" s="6"/>
      <c r="C413" s="7"/>
      <c r="D413" s="8"/>
      <c r="E413" s="8"/>
      <c r="F413" s="9"/>
      <c r="G413" s="10"/>
    </row>
    <row r="414" spans="1:7" ht="12.75">
      <c r="A414" s="6"/>
      <c r="C414" s="7"/>
      <c r="D414" s="8"/>
      <c r="E414" s="8"/>
      <c r="F414" s="9"/>
      <c r="G414" s="10"/>
    </row>
    <row r="415" spans="1:7" ht="12.75">
      <c r="A415" s="6"/>
      <c r="C415" s="7"/>
      <c r="D415" s="8"/>
      <c r="E415" s="8"/>
      <c r="F415" s="9"/>
      <c r="G415" s="10"/>
    </row>
    <row r="416" spans="1:7" ht="12.75">
      <c r="A416" s="6"/>
      <c r="C416" s="7"/>
      <c r="D416" s="8"/>
      <c r="E416" s="8"/>
      <c r="F416" s="9"/>
      <c r="G416" s="10"/>
    </row>
    <row r="417" spans="1:7" ht="12.75">
      <c r="A417" s="6"/>
      <c r="C417" s="7"/>
      <c r="D417" s="8"/>
      <c r="E417" s="8"/>
      <c r="F417" s="9"/>
      <c r="G417" s="10"/>
    </row>
    <row r="418" spans="1:7" ht="12.75">
      <c r="A418" s="6"/>
      <c r="C418" s="7"/>
      <c r="D418" s="8"/>
      <c r="E418" s="8"/>
      <c r="F418" s="9"/>
      <c r="G418" s="10"/>
    </row>
    <row r="419" spans="1:7" ht="12.75">
      <c r="A419" s="6"/>
      <c r="C419" s="7"/>
      <c r="D419" s="8"/>
      <c r="E419" s="8"/>
      <c r="F419" s="9"/>
      <c r="G419" s="10"/>
    </row>
    <row r="420" spans="1:7" ht="12.75">
      <c r="A420" s="6"/>
      <c r="C420" s="7"/>
      <c r="D420" s="8"/>
      <c r="E420" s="8"/>
      <c r="F420" s="9"/>
      <c r="G420" s="10"/>
    </row>
    <row r="421" spans="1:7" ht="12.75">
      <c r="A421" s="6"/>
      <c r="C421" s="7"/>
      <c r="D421" s="8"/>
      <c r="E421" s="8"/>
      <c r="F421" s="9"/>
      <c r="G421" s="10"/>
    </row>
    <row r="422" spans="1:7" ht="12.75">
      <c r="A422" s="6"/>
      <c r="C422" s="7"/>
      <c r="D422" s="8"/>
      <c r="E422" s="8"/>
      <c r="F422" s="9"/>
      <c r="G422" s="10"/>
    </row>
    <row r="423" spans="1:7" ht="12.75">
      <c r="A423" s="6"/>
      <c r="C423" s="7"/>
      <c r="D423" s="8"/>
      <c r="E423" s="8"/>
      <c r="F423" s="9"/>
      <c r="G423" s="10"/>
    </row>
    <row r="424" spans="1:7" ht="12.75">
      <c r="A424" s="6"/>
      <c r="C424" s="7"/>
      <c r="D424" s="8"/>
      <c r="E424" s="8"/>
      <c r="F424" s="9"/>
      <c r="G424" s="10"/>
    </row>
    <row r="425" spans="1:7" ht="12.75">
      <c r="A425" s="6"/>
      <c r="C425" s="7"/>
      <c r="D425" s="8"/>
      <c r="E425" s="8"/>
      <c r="F425" s="9"/>
      <c r="G425" s="10"/>
    </row>
    <row r="426" spans="1:7" ht="12.75">
      <c r="A426" s="6"/>
      <c r="C426" s="7"/>
      <c r="D426" s="8"/>
      <c r="E426" s="8"/>
      <c r="F426" s="9"/>
      <c r="G426" s="10"/>
    </row>
    <row r="427" spans="1:7" ht="12.75">
      <c r="A427" s="6"/>
      <c r="C427" s="7"/>
      <c r="D427" s="8"/>
      <c r="E427" s="8"/>
      <c r="F427" s="9"/>
      <c r="G427" s="10"/>
    </row>
    <row r="428" spans="1:7" ht="12.75">
      <c r="A428" s="6"/>
      <c r="C428" s="7"/>
      <c r="D428" s="8"/>
      <c r="E428" s="8"/>
      <c r="F428" s="9"/>
      <c r="G428" s="10"/>
    </row>
    <row r="429" spans="1:7" ht="12.75">
      <c r="A429" s="6"/>
      <c r="C429" s="7"/>
      <c r="D429" s="8"/>
      <c r="E429" s="8"/>
      <c r="F429" s="9"/>
      <c r="G429" s="10"/>
    </row>
    <row r="430" spans="1:7" ht="12.75">
      <c r="A430" s="6"/>
      <c r="C430" s="7"/>
      <c r="D430" s="8"/>
      <c r="E430" s="8"/>
      <c r="F430" s="9"/>
      <c r="G430" s="10"/>
    </row>
    <row r="431" spans="1:7" ht="12.75">
      <c r="A431" s="6"/>
      <c r="C431" s="7"/>
      <c r="D431" s="8"/>
      <c r="E431" s="8"/>
      <c r="F431" s="9"/>
      <c r="G431" s="10"/>
    </row>
    <row r="432" spans="1:7" ht="12.75">
      <c r="A432" s="6"/>
      <c r="C432" s="7"/>
      <c r="D432" s="8"/>
      <c r="E432" s="8"/>
      <c r="F432" s="9"/>
      <c r="G432" s="10"/>
    </row>
    <row r="433" spans="1:7" ht="12.75">
      <c r="A433" s="6"/>
      <c r="C433" s="7"/>
      <c r="D433" s="8"/>
      <c r="E433" s="8"/>
      <c r="F433" s="9"/>
      <c r="G433" s="10"/>
    </row>
    <row r="434" spans="1:7" ht="12.75">
      <c r="A434" s="6"/>
      <c r="C434" s="7"/>
      <c r="D434" s="8"/>
      <c r="E434" s="8"/>
      <c r="F434" s="9"/>
      <c r="G434" s="10"/>
    </row>
    <row r="435" spans="1:7" ht="12.75">
      <c r="A435" s="6"/>
      <c r="C435" s="7"/>
      <c r="D435" s="8"/>
      <c r="E435" s="8"/>
      <c r="F435" s="9"/>
      <c r="G435" s="10"/>
    </row>
    <row r="436" spans="1:7" ht="12.75">
      <c r="A436" s="6"/>
      <c r="C436" s="7"/>
      <c r="D436" s="8"/>
      <c r="E436" s="8"/>
      <c r="F436" s="9"/>
      <c r="G436" s="10"/>
    </row>
    <row r="437" spans="1:7" ht="12.75">
      <c r="A437" s="6"/>
      <c r="C437" s="7"/>
      <c r="D437" s="8"/>
      <c r="E437" s="8"/>
      <c r="F437" s="9"/>
      <c r="G437" s="10"/>
    </row>
    <row r="438" spans="1:7" ht="12.75">
      <c r="A438" s="6"/>
      <c r="C438" s="7"/>
      <c r="D438" s="8"/>
      <c r="E438" s="8"/>
      <c r="F438" s="9"/>
      <c r="G438" s="10"/>
    </row>
    <row r="439" spans="1:7" ht="12.75">
      <c r="A439" s="6"/>
      <c r="C439" s="7"/>
      <c r="D439" s="8"/>
      <c r="E439" s="8"/>
      <c r="F439" s="9"/>
      <c r="G439" s="10"/>
    </row>
    <row r="440" spans="1:7" ht="12.75">
      <c r="A440" s="6"/>
      <c r="C440" s="7"/>
      <c r="D440" s="8"/>
      <c r="E440" s="8"/>
      <c r="F440" s="9"/>
      <c r="G440" s="10"/>
    </row>
    <row r="441" spans="1:7" ht="12.75">
      <c r="A441" s="6"/>
      <c r="C441" s="7"/>
      <c r="D441" s="8"/>
      <c r="E441" s="8"/>
      <c r="F441" s="9"/>
      <c r="G441" s="10"/>
    </row>
    <row r="442" spans="1:7" ht="12.75">
      <c r="A442" s="6"/>
      <c r="C442" s="7"/>
      <c r="D442" s="8"/>
      <c r="E442" s="8"/>
      <c r="F442" s="9"/>
      <c r="G442" s="10"/>
    </row>
    <row r="443" spans="1:7" ht="12.75">
      <c r="A443" s="6"/>
      <c r="C443" s="7"/>
      <c r="D443" s="8"/>
      <c r="E443" s="8"/>
      <c r="F443" s="9"/>
      <c r="G443" s="10"/>
    </row>
    <row r="444" spans="1:7" ht="12.75">
      <c r="A444" s="6"/>
      <c r="C444" s="7"/>
      <c r="D444" s="8"/>
      <c r="E444" s="8"/>
      <c r="F444" s="9"/>
      <c r="G444" s="10"/>
    </row>
    <row r="445" spans="1:7" ht="12.75">
      <c r="A445" s="6"/>
      <c r="C445" s="7"/>
      <c r="D445" s="8"/>
      <c r="E445" s="8"/>
      <c r="F445" s="9"/>
      <c r="G445" s="10"/>
    </row>
    <row r="446" spans="1:7" ht="12.75">
      <c r="A446" s="6"/>
      <c r="C446" s="7"/>
      <c r="D446" s="8"/>
      <c r="E446" s="8"/>
      <c r="F446" s="9"/>
      <c r="G446" s="10"/>
    </row>
    <row r="447" spans="1:7" ht="12.75">
      <c r="A447" s="6"/>
      <c r="C447" s="7"/>
      <c r="D447" s="8"/>
      <c r="E447" s="8"/>
      <c r="F447" s="9"/>
      <c r="G447" s="10"/>
    </row>
    <row r="448" spans="1:7" ht="12.75">
      <c r="A448" s="6"/>
      <c r="C448" s="7"/>
      <c r="D448" s="8"/>
      <c r="E448" s="8"/>
      <c r="F448" s="9"/>
      <c r="G448" s="10"/>
    </row>
    <row r="449" spans="1:7" ht="12.75">
      <c r="A449" s="6"/>
      <c r="C449" s="7"/>
      <c r="D449" s="8"/>
      <c r="E449" s="8"/>
      <c r="F449" s="9"/>
      <c r="G449" s="10"/>
    </row>
    <row r="450" spans="1:7" ht="12.75">
      <c r="A450" s="6"/>
      <c r="C450" s="7"/>
      <c r="D450" s="8"/>
      <c r="E450" s="8"/>
      <c r="F450" s="9"/>
      <c r="G450" s="10"/>
    </row>
    <row r="451" spans="1:7" ht="12.75">
      <c r="A451" s="6"/>
      <c r="C451" s="7"/>
      <c r="D451" s="8"/>
      <c r="E451" s="8"/>
      <c r="F451" s="9"/>
      <c r="G451" s="10"/>
    </row>
    <row r="452" spans="1:7" ht="12.75">
      <c r="A452" s="6"/>
      <c r="C452" s="7"/>
      <c r="D452" s="8"/>
      <c r="E452" s="8"/>
      <c r="F452" s="9"/>
      <c r="G452" s="10"/>
    </row>
    <row r="453" spans="1:7" ht="12.75">
      <c r="A453" s="6"/>
      <c r="C453" s="7"/>
      <c r="D453" s="8"/>
      <c r="E453" s="8"/>
      <c r="F453" s="9"/>
      <c r="G453" s="10"/>
    </row>
    <row r="454" spans="1:7" ht="12.75">
      <c r="A454" s="6"/>
      <c r="C454" s="7"/>
      <c r="D454" s="8"/>
      <c r="E454" s="8"/>
      <c r="F454" s="9"/>
      <c r="G454" s="10"/>
    </row>
    <row r="455" spans="1:7" ht="12.75">
      <c r="A455" s="6"/>
      <c r="C455" s="7"/>
      <c r="D455" s="8"/>
      <c r="E455" s="8"/>
      <c r="F455" s="9"/>
      <c r="G455" s="10"/>
    </row>
    <row r="456" spans="1:7" ht="12.75">
      <c r="A456" s="6"/>
      <c r="C456" s="7"/>
      <c r="D456" s="8"/>
      <c r="E456" s="8"/>
      <c r="F456" s="9"/>
      <c r="G456" s="10"/>
    </row>
    <row r="457" spans="1:7" ht="12.75">
      <c r="A457" s="6"/>
      <c r="C457" s="7"/>
      <c r="D457" s="8"/>
      <c r="E457" s="8"/>
      <c r="F457" s="9"/>
      <c r="G457" s="10"/>
    </row>
    <row r="458" spans="1:7" ht="12.75">
      <c r="A458" s="6"/>
      <c r="C458" s="7"/>
      <c r="D458" s="8"/>
      <c r="E458" s="8"/>
      <c r="F458" s="9"/>
      <c r="G458" s="10"/>
    </row>
    <row r="459" spans="1:7" ht="12.75">
      <c r="A459" s="6"/>
      <c r="C459" s="7"/>
      <c r="D459" s="8"/>
      <c r="E459" s="8"/>
      <c r="F459" s="9"/>
      <c r="G459" s="10"/>
    </row>
    <row r="460" spans="1:7" ht="12.75">
      <c r="A460" s="6"/>
      <c r="C460" s="7"/>
      <c r="D460" s="8"/>
      <c r="E460" s="8"/>
      <c r="F460" s="9"/>
      <c r="G460" s="10"/>
    </row>
    <row r="461" spans="1:7" ht="12.75">
      <c r="A461" s="6"/>
      <c r="C461" s="7"/>
      <c r="D461" s="8"/>
      <c r="E461" s="8"/>
      <c r="F461" s="9"/>
      <c r="G461" s="10"/>
    </row>
    <row r="462" spans="1:7" ht="12.75">
      <c r="A462" s="6"/>
      <c r="C462" s="7"/>
      <c r="D462" s="8"/>
      <c r="E462" s="8"/>
      <c r="F462" s="9"/>
      <c r="G462" s="10"/>
    </row>
    <row r="463" spans="1:7" ht="12.75">
      <c r="A463" s="6"/>
      <c r="C463" s="7"/>
      <c r="D463" s="8"/>
      <c r="E463" s="8"/>
      <c r="F463" s="9"/>
      <c r="G463" s="10"/>
    </row>
    <row r="464" spans="1:7" ht="12.75">
      <c r="A464" s="6"/>
      <c r="C464" s="7"/>
      <c r="D464" s="8"/>
      <c r="E464" s="8"/>
      <c r="F464" s="9"/>
      <c r="G464" s="10"/>
    </row>
    <row r="465" spans="1:7" ht="12.75">
      <c r="A465" s="6"/>
      <c r="C465" s="7"/>
      <c r="D465" s="8"/>
      <c r="E465" s="8"/>
      <c r="F465" s="9"/>
      <c r="G465" s="10"/>
    </row>
    <row r="466" spans="1:7" ht="12.75">
      <c r="A466" s="6"/>
      <c r="C466" s="7"/>
      <c r="D466" s="8"/>
      <c r="E466" s="8"/>
      <c r="F466" s="9"/>
      <c r="G466" s="10"/>
    </row>
    <row r="467" spans="1:7" ht="12.75">
      <c r="A467" s="6"/>
      <c r="C467" s="7"/>
      <c r="D467" s="8"/>
      <c r="E467" s="8"/>
      <c r="F467" s="9"/>
      <c r="G467" s="10"/>
    </row>
    <row r="468" spans="1:7" ht="12.75">
      <c r="A468" s="6"/>
      <c r="C468" s="7"/>
      <c r="D468" s="8"/>
      <c r="E468" s="8"/>
      <c r="F468" s="9"/>
      <c r="G468" s="10"/>
    </row>
    <row r="469" spans="1:7" ht="12.75">
      <c r="A469" s="6"/>
      <c r="C469" s="7"/>
      <c r="D469" s="8"/>
      <c r="E469" s="8"/>
      <c r="F469" s="9"/>
      <c r="G469" s="10"/>
    </row>
    <row r="470" spans="1:7" ht="12.75">
      <c r="A470" s="6"/>
      <c r="C470" s="7"/>
      <c r="D470" s="8"/>
      <c r="E470" s="8"/>
      <c r="F470" s="9"/>
      <c r="G470" s="10"/>
    </row>
    <row r="471" spans="1:7" ht="12.75">
      <c r="A471" s="6"/>
      <c r="C471" s="7"/>
      <c r="D471" s="8"/>
      <c r="E471" s="8"/>
      <c r="F471" s="9"/>
      <c r="G471" s="10"/>
    </row>
    <row r="472" spans="1:7" ht="12.75">
      <c r="A472" s="6"/>
      <c r="C472" s="7"/>
      <c r="D472" s="8"/>
      <c r="E472" s="8"/>
      <c r="F472" s="9"/>
      <c r="G472" s="10"/>
    </row>
    <row r="473" spans="1:7" ht="12.75">
      <c r="A473" s="6"/>
      <c r="C473" s="7"/>
      <c r="D473" s="8"/>
      <c r="E473" s="8"/>
      <c r="F473" s="9"/>
      <c r="G473" s="10"/>
    </row>
    <row r="474" spans="1:7" ht="12.75">
      <c r="A474" s="6"/>
      <c r="C474" s="7"/>
      <c r="D474" s="8"/>
      <c r="E474" s="8"/>
      <c r="F474" s="9"/>
      <c r="G474" s="10"/>
    </row>
    <row r="475" spans="1:7" ht="12.75">
      <c r="A475" s="6"/>
      <c r="C475" s="7"/>
      <c r="D475" s="8"/>
      <c r="E475" s="8"/>
      <c r="F475" s="9"/>
      <c r="G475" s="10"/>
    </row>
    <row r="476" spans="1:7" ht="12.75">
      <c r="A476" s="6"/>
      <c r="C476" s="7"/>
      <c r="D476" s="8"/>
      <c r="E476" s="8"/>
      <c r="F476" s="9"/>
      <c r="G476" s="10"/>
    </row>
    <row r="477" spans="1:7" ht="12.75">
      <c r="A477" s="6"/>
      <c r="C477" s="7"/>
      <c r="D477" s="8"/>
      <c r="E477" s="8"/>
      <c r="F477" s="9"/>
      <c r="G477" s="10"/>
    </row>
    <row r="478" spans="1:7" ht="12.75">
      <c r="A478" s="6"/>
      <c r="C478" s="7"/>
      <c r="D478" s="8"/>
      <c r="E478" s="8"/>
      <c r="F478" s="9"/>
      <c r="G478" s="10"/>
    </row>
    <row r="479" spans="1:7" ht="12.75">
      <c r="A479" s="6"/>
      <c r="C479" s="7"/>
      <c r="D479" s="8"/>
      <c r="E479" s="8"/>
      <c r="F479" s="9"/>
      <c r="G479" s="10"/>
    </row>
    <row r="480" spans="1:7" ht="12.75">
      <c r="A480" s="6"/>
      <c r="C480" s="7"/>
      <c r="D480" s="8"/>
      <c r="E480" s="8"/>
      <c r="F480" s="9"/>
      <c r="G480" s="10"/>
    </row>
    <row r="481" spans="1:7" ht="12.75">
      <c r="A481" s="6"/>
      <c r="C481" s="7"/>
      <c r="D481" s="8"/>
      <c r="E481" s="8"/>
      <c r="F481" s="9"/>
      <c r="G481" s="10"/>
    </row>
    <row r="482" spans="1:7" ht="12.75">
      <c r="A482" s="6"/>
      <c r="C482" s="7"/>
      <c r="D482" s="8"/>
      <c r="E482" s="8"/>
      <c r="F482" s="9"/>
      <c r="G482" s="10"/>
    </row>
    <row r="483" spans="1:7" ht="12.75">
      <c r="A483" s="6"/>
      <c r="C483" s="7"/>
      <c r="D483" s="8"/>
      <c r="E483" s="8"/>
      <c r="F483" s="9"/>
      <c r="G483" s="10"/>
    </row>
    <row r="484" spans="1:7" ht="12.75">
      <c r="A484" s="6"/>
      <c r="C484" s="7"/>
      <c r="D484" s="8"/>
      <c r="E484" s="8"/>
      <c r="F484" s="9"/>
      <c r="G484" s="10"/>
    </row>
    <row r="485" spans="1:7" ht="12.75">
      <c r="A485" s="6"/>
      <c r="C485" s="7"/>
      <c r="D485" s="8"/>
      <c r="E485" s="8"/>
      <c r="F485" s="9"/>
      <c r="G485" s="10"/>
    </row>
    <row r="486" spans="1:7" ht="12.75">
      <c r="A486" s="6"/>
      <c r="C486" s="7"/>
      <c r="D486" s="8"/>
      <c r="E486" s="8"/>
      <c r="F486" s="9"/>
      <c r="G486" s="10"/>
    </row>
    <row r="487" spans="1:7" ht="12.75">
      <c r="A487" s="6"/>
      <c r="C487" s="7"/>
      <c r="D487" s="8"/>
      <c r="E487" s="8"/>
      <c r="F487" s="9"/>
      <c r="G487" s="10"/>
    </row>
    <row r="488" spans="1:7" ht="12.75">
      <c r="A488" s="6"/>
      <c r="C488" s="7"/>
      <c r="D488" s="8"/>
      <c r="E488" s="8"/>
      <c r="F488" s="9"/>
      <c r="G488" s="10"/>
    </row>
    <row r="489" spans="1:7" ht="12.75">
      <c r="A489" s="6"/>
      <c r="C489" s="7"/>
      <c r="D489" s="8"/>
      <c r="E489" s="8"/>
      <c r="F489" s="9"/>
      <c r="G489" s="10"/>
    </row>
    <row r="490" spans="1:7" ht="12.75">
      <c r="A490" s="6"/>
      <c r="C490" s="7"/>
      <c r="D490" s="8"/>
      <c r="E490" s="8"/>
      <c r="F490" s="9"/>
      <c r="G490" s="10"/>
    </row>
    <row r="491" spans="1:7" ht="12.75">
      <c r="A491" s="6"/>
      <c r="C491" s="7"/>
      <c r="D491" s="8"/>
      <c r="E491" s="8"/>
      <c r="F491" s="9"/>
      <c r="G491" s="10"/>
    </row>
    <row r="492" spans="1:7" ht="12.75">
      <c r="A492" s="6"/>
      <c r="C492" s="7"/>
      <c r="D492" s="8"/>
      <c r="E492" s="8"/>
      <c r="F492" s="9"/>
      <c r="G492" s="10"/>
    </row>
    <row r="493" spans="1:7" ht="12.75">
      <c r="A493" s="6"/>
      <c r="C493" s="7"/>
      <c r="D493" s="8"/>
      <c r="E493" s="8"/>
      <c r="F493" s="9"/>
      <c r="G493" s="10"/>
    </row>
    <row r="494" spans="1:7" ht="12.75">
      <c r="A494" s="6"/>
      <c r="C494" s="7"/>
      <c r="D494" s="8"/>
      <c r="E494" s="8"/>
      <c r="F494" s="9"/>
      <c r="G494" s="10"/>
    </row>
    <row r="495" spans="1:7" ht="12.75">
      <c r="A495" s="6"/>
      <c r="C495" s="7"/>
      <c r="D495" s="8"/>
      <c r="E495" s="8"/>
      <c r="F495" s="9"/>
      <c r="G495" s="10"/>
    </row>
    <row r="496" spans="1:7" ht="12.75">
      <c r="A496" s="6"/>
      <c r="C496" s="7"/>
      <c r="D496" s="8"/>
      <c r="E496" s="8"/>
      <c r="F496" s="9"/>
      <c r="G496" s="10"/>
    </row>
    <row r="497" spans="1:7" ht="12.75">
      <c r="A497" s="6"/>
      <c r="C497" s="7"/>
      <c r="D497" s="8"/>
      <c r="E497" s="8"/>
      <c r="F497" s="9"/>
      <c r="G497" s="10"/>
    </row>
    <row r="498" spans="1:7" ht="12.75">
      <c r="A498" s="6"/>
      <c r="C498" s="7"/>
      <c r="D498" s="8"/>
      <c r="E498" s="8"/>
      <c r="F498" s="9"/>
      <c r="G498" s="10"/>
    </row>
    <row r="499" spans="1:7" ht="12.75">
      <c r="A499" s="6"/>
      <c r="C499" s="7"/>
      <c r="D499" s="8"/>
      <c r="E499" s="8"/>
      <c r="F499" s="9"/>
      <c r="G499" s="10"/>
    </row>
    <row r="500" spans="1:7" ht="12.75">
      <c r="A500" s="6"/>
      <c r="C500" s="7"/>
      <c r="D500" s="8"/>
      <c r="E500" s="8"/>
      <c r="F500" s="9"/>
      <c r="G500" s="10"/>
    </row>
    <row r="501" spans="1:7" ht="12.75">
      <c r="A501" s="6"/>
      <c r="C501" s="7"/>
      <c r="D501" s="8"/>
      <c r="E501" s="8"/>
      <c r="F501" s="9"/>
      <c r="G501" s="10"/>
    </row>
    <row r="502" spans="1:7" ht="12.75">
      <c r="A502" s="6"/>
      <c r="C502" s="7"/>
      <c r="D502" s="8"/>
      <c r="E502" s="8"/>
      <c r="F502" s="9"/>
      <c r="G502" s="10"/>
    </row>
    <row r="503" spans="1:7" ht="12.75">
      <c r="A503" s="6"/>
      <c r="C503" s="7"/>
      <c r="D503" s="8"/>
      <c r="E503" s="8"/>
      <c r="F503" s="9"/>
      <c r="G503" s="10"/>
    </row>
    <row r="504" spans="1:7" ht="12.75">
      <c r="A504" s="6"/>
      <c r="C504" s="7"/>
      <c r="D504" s="8"/>
      <c r="E504" s="8"/>
      <c r="F504" s="9"/>
      <c r="G504" s="10"/>
    </row>
    <row r="505" spans="1:7" ht="12.75">
      <c r="A505" s="6"/>
      <c r="C505" s="7"/>
      <c r="D505" s="8"/>
      <c r="E505" s="8"/>
      <c r="F505" s="9"/>
      <c r="G505" s="10"/>
    </row>
    <row r="506" spans="1:7" ht="12.75">
      <c r="A506" s="6"/>
      <c r="C506" s="7"/>
      <c r="D506" s="8"/>
      <c r="E506" s="8"/>
      <c r="F506" s="9"/>
      <c r="G506" s="10"/>
    </row>
    <row r="507" spans="1:7" ht="12.75">
      <c r="A507" s="6"/>
      <c r="C507" s="7"/>
      <c r="D507" s="8"/>
      <c r="E507" s="8"/>
      <c r="F507" s="9"/>
      <c r="G507" s="10"/>
    </row>
    <row r="508" spans="1:7" ht="12.75">
      <c r="A508" s="6"/>
      <c r="C508" s="7"/>
      <c r="D508" s="8"/>
      <c r="E508" s="8"/>
      <c r="F508" s="9"/>
      <c r="G508" s="10"/>
    </row>
    <row r="509" spans="1:7" ht="12.75">
      <c r="A509" s="6"/>
      <c r="C509" s="7"/>
      <c r="D509" s="8"/>
      <c r="E509" s="8"/>
      <c r="F509" s="9"/>
      <c r="G509" s="10"/>
    </row>
    <row r="510" spans="1:7" ht="12.75">
      <c r="A510" s="6"/>
      <c r="C510" s="7"/>
      <c r="D510" s="8"/>
      <c r="E510" s="8"/>
      <c r="F510" s="9"/>
      <c r="G510" s="10"/>
    </row>
    <row r="511" spans="1:7" ht="12.75">
      <c r="A511" s="6"/>
      <c r="C511" s="7"/>
      <c r="D511" s="8"/>
      <c r="E511" s="8"/>
      <c r="F511" s="9"/>
      <c r="G511" s="10"/>
    </row>
    <row r="512" spans="1:7" ht="12.75">
      <c r="A512" s="6"/>
      <c r="C512" s="7"/>
      <c r="D512" s="8"/>
      <c r="E512" s="8"/>
      <c r="F512" s="9"/>
      <c r="G512" s="10"/>
    </row>
    <row r="513" spans="1:7" ht="12.75">
      <c r="A513" s="6"/>
      <c r="C513" s="7"/>
      <c r="D513" s="8"/>
      <c r="E513" s="8"/>
      <c r="F513" s="9"/>
      <c r="G513" s="10"/>
    </row>
    <row r="514" spans="1:7" ht="12.75">
      <c r="A514" s="6"/>
      <c r="C514" s="7"/>
      <c r="D514" s="8"/>
      <c r="E514" s="8"/>
      <c r="F514" s="9"/>
      <c r="G514" s="10"/>
    </row>
    <row r="515" spans="1:7" ht="12.75">
      <c r="A515" s="6"/>
      <c r="C515" s="7"/>
      <c r="D515" s="8"/>
      <c r="E515" s="8"/>
      <c r="F515" s="9"/>
      <c r="G515" s="10"/>
    </row>
    <row r="516" spans="1:7" ht="12.75">
      <c r="A516" s="6"/>
      <c r="C516" s="7"/>
      <c r="D516" s="8"/>
      <c r="E516" s="8"/>
      <c r="F516" s="9"/>
      <c r="G516" s="10"/>
    </row>
    <row r="517" spans="1:7" ht="12.75">
      <c r="A517" s="6"/>
      <c r="C517" s="7"/>
      <c r="D517" s="8"/>
      <c r="E517" s="8"/>
      <c r="F517" s="9"/>
      <c r="G517" s="10"/>
    </row>
    <row r="518" spans="1:7" ht="12.75">
      <c r="A518" s="6"/>
      <c r="C518" s="7"/>
      <c r="D518" s="8"/>
      <c r="E518" s="8"/>
      <c r="F518" s="9"/>
      <c r="G518" s="10"/>
    </row>
    <row r="519" spans="1:7" ht="12.75">
      <c r="A519" s="6"/>
      <c r="C519" s="7"/>
      <c r="D519" s="8"/>
      <c r="E519" s="8"/>
      <c r="F519" s="9"/>
      <c r="G519" s="10"/>
    </row>
    <row r="520" spans="1:7" ht="12.75">
      <c r="A520" s="6"/>
      <c r="C520" s="7"/>
      <c r="D520" s="8"/>
      <c r="E520" s="8"/>
      <c r="F520" s="9"/>
      <c r="G520" s="10"/>
    </row>
    <row r="521" spans="1:7" ht="12.75">
      <c r="A521" s="6"/>
      <c r="C521" s="7"/>
      <c r="D521" s="8"/>
      <c r="E521" s="8"/>
      <c r="F521" s="9"/>
      <c r="G521" s="10"/>
    </row>
    <row r="522" spans="1:7" ht="12.75">
      <c r="A522" s="6"/>
      <c r="C522" s="7"/>
      <c r="D522" s="8"/>
      <c r="E522" s="8"/>
      <c r="F522" s="9"/>
      <c r="G522" s="10"/>
    </row>
    <row r="523" spans="1:7" ht="12.75">
      <c r="A523" s="6"/>
      <c r="C523" s="7"/>
      <c r="D523" s="8"/>
      <c r="E523" s="8"/>
      <c r="F523" s="9"/>
      <c r="G523" s="10"/>
    </row>
    <row r="524" spans="1:7" ht="12.75">
      <c r="A524" s="6"/>
      <c r="C524" s="7"/>
      <c r="D524" s="8"/>
      <c r="E524" s="8"/>
      <c r="F524" s="9"/>
      <c r="G524" s="10"/>
    </row>
    <row r="525" spans="1:7" ht="12.75">
      <c r="A525" s="6"/>
      <c r="C525" s="7"/>
      <c r="D525" s="8"/>
      <c r="E525" s="8"/>
      <c r="F525" s="9"/>
      <c r="G525" s="10"/>
    </row>
    <row r="526" spans="1:7" ht="12.75">
      <c r="A526" s="6"/>
      <c r="C526" s="7"/>
      <c r="D526" s="8"/>
      <c r="E526" s="8"/>
      <c r="F526" s="9"/>
      <c r="G526" s="10"/>
    </row>
    <row r="527" spans="1:7" ht="12.75">
      <c r="A527" s="6"/>
      <c r="C527" s="7"/>
      <c r="D527" s="8"/>
      <c r="E527" s="8"/>
      <c r="F527" s="9"/>
      <c r="G527" s="10"/>
    </row>
    <row r="528" spans="1:7" ht="12.75">
      <c r="A528" s="6"/>
      <c r="C528" s="7"/>
      <c r="D528" s="8"/>
      <c r="E528" s="8"/>
      <c r="F528" s="9"/>
      <c r="G528" s="10"/>
    </row>
    <row r="529" spans="1:7" ht="12.75">
      <c r="A529" s="6"/>
      <c r="C529" s="7"/>
      <c r="D529" s="8"/>
      <c r="E529" s="8"/>
      <c r="F529" s="9"/>
      <c r="G529" s="10"/>
    </row>
    <row r="530" spans="1:7" ht="12.75">
      <c r="A530" s="6"/>
      <c r="C530" s="7"/>
      <c r="D530" s="8"/>
      <c r="E530" s="8"/>
      <c r="F530" s="9"/>
      <c r="G530" s="10"/>
    </row>
    <row r="531" spans="1:7" ht="12.75">
      <c r="A531" s="6"/>
      <c r="C531" s="7"/>
      <c r="D531" s="8"/>
      <c r="E531" s="8"/>
      <c r="F531" s="9"/>
      <c r="G531" s="10"/>
    </row>
    <row r="532" spans="1:7" ht="12.75">
      <c r="A532" s="6"/>
      <c r="C532" s="7"/>
      <c r="D532" s="8"/>
      <c r="E532" s="8"/>
      <c r="F532" s="9"/>
      <c r="G532" s="10"/>
    </row>
    <row r="533" spans="1:7" ht="12.75">
      <c r="A533" s="6"/>
      <c r="C533" s="7"/>
      <c r="D533" s="8"/>
      <c r="E533" s="8"/>
      <c r="F533" s="9"/>
      <c r="G533" s="10"/>
    </row>
    <row r="534" spans="1:7" ht="12.75">
      <c r="A534" s="6"/>
      <c r="C534" s="7"/>
      <c r="D534" s="8"/>
      <c r="E534" s="8"/>
      <c r="F534" s="9"/>
      <c r="G534" s="10"/>
    </row>
    <row r="535" spans="1:7" ht="12.75">
      <c r="A535" s="6"/>
      <c r="C535" s="7"/>
      <c r="D535" s="8"/>
      <c r="E535" s="8"/>
      <c r="F535" s="9"/>
      <c r="G535" s="10"/>
    </row>
    <row r="536" spans="1:7" ht="12.75">
      <c r="A536" s="6"/>
      <c r="C536" s="7"/>
      <c r="D536" s="8"/>
      <c r="E536" s="8"/>
      <c r="F536" s="9"/>
      <c r="G536" s="10"/>
    </row>
    <row r="537" spans="1:7" ht="12.75">
      <c r="A537" s="6"/>
      <c r="C537" s="7"/>
      <c r="D537" s="8"/>
      <c r="E537" s="8"/>
      <c r="F537" s="9"/>
      <c r="G537" s="10"/>
    </row>
    <row r="538" spans="1:7" ht="12.75">
      <c r="A538" s="6"/>
      <c r="C538" s="7"/>
      <c r="D538" s="8"/>
      <c r="E538" s="8"/>
      <c r="F538" s="9"/>
      <c r="G538" s="10"/>
    </row>
    <row r="539" spans="1:7" ht="12.75">
      <c r="A539" s="6"/>
      <c r="C539" s="7"/>
      <c r="D539" s="8"/>
      <c r="E539" s="8"/>
      <c r="F539" s="9"/>
      <c r="G539" s="10"/>
    </row>
    <row r="540" spans="1:7" ht="12.75">
      <c r="A540" s="6"/>
      <c r="C540" s="7"/>
      <c r="D540" s="8"/>
      <c r="E540" s="8"/>
      <c r="F540" s="9"/>
      <c r="G540" s="10"/>
    </row>
    <row r="541" spans="1:7" ht="12.75">
      <c r="A541" s="6"/>
      <c r="C541" s="7"/>
      <c r="D541" s="8"/>
      <c r="E541" s="8"/>
      <c r="F541" s="9"/>
      <c r="G541" s="10"/>
    </row>
    <row r="542" spans="1:7" ht="12.75">
      <c r="A542" s="6"/>
      <c r="C542" s="7"/>
      <c r="D542" s="8"/>
      <c r="E542" s="8"/>
      <c r="F542" s="9"/>
      <c r="G542" s="10"/>
    </row>
    <row r="543" spans="1:7" ht="12.75">
      <c r="A543" s="6"/>
      <c r="C543" s="7"/>
      <c r="D543" s="8"/>
      <c r="E543" s="8"/>
      <c r="F543" s="9"/>
      <c r="G543" s="10"/>
    </row>
    <row r="544" spans="1:7" ht="12.75">
      <c r="A544" s="6"/>
      <c r="C544" s="7"/>
      <c r="D544" s="8"/>
      <c r="E544" s="8"/>
      <c r="F544" s="9"/>
      <c r="G544" s="10"/>
    </row>
    <row r="545" spans="1:7" ht="12.75">
      <c r="A545" s="6"/>
      <c r="C545" s="7"/>
      <c r="D545" s="8"/>
      <c r="E545" s="8"/>
      <c r="F545" s="9"/>
      <c r="G545" s="10"/>
    </row>
    <row r="546" spans="1:7" ht="12.75">
      <c r="A546" s="6"/>
      <c r="C546" s="7"/>
      <c r="D546" s="8"/>
      <c r="E546" s="8"/>
      <c r="F546" s="9"/>
      <c r="G546" s="10"/>
    </row>
    <row r="547" spans="1:7" ht="12.75">
      <c r="A547" s="6"/>
      <c r="C547" s="7"/>
      <c r="D547" s="8"/>
      <c r="E547" s="8"/>
      <c r="F547" s="9"/>
      <c r="G547" s="10"/>
    </row>
    <row r="548" spans="1:7" ht="12.75">
      <c r="A548" s="6"/>
      <c r="C548" s="7"/>
      <c r="D548" s="8"/>
      <c r="E548" s="8"/>
      <c r="F548" s="9"/>
      <c r="G548" s="10"/>
    </row>
    <row r="549" spans="1:7" ht="12.75">
      <c r="A549" s="6"/>
      <c r="C549" s="7"/>
      <c r="D549" s="8"/>
      <c r="E549" s="8"/>
      <c r="F549" s="9"/>
      <c r="G549" s="10"/>
    </row>
    <row r="550" spans="1:7" ht="12.75">
      <c r="A550" s="6"/>
      <c r="C550" s="7"/>
      <c r="D550" s="8"/>
      <c r="E550" s="8"/>
      <c r="F550" s="9"/>
      <c r="G550" s="10"/>
    </row>
    <row r="551" spans="1:7" ht="12.75">
      <c r="A551" s="6"/>
      <c r="C551" s="7"/>
      <c r="D551" s="8"/>
      <c r="E551" s="8"/>
      <c r="F551" s="9"/>
      <c r="G551" s="10"/>
    </row>
    <row r="552" spans="1:7" ht="12.75">
      <c r="A552" s="6"/>
      <c r="C552" s="7"/>
      <c r="D552" s="8"/>
      <c r="E552" s="8"/>
      <c r="F552" s="9"/>
      <c r="G552" s="1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Foglio5"/>
  <dimension ref="A1:J177"/>
  <sheetViews>
    <sheetView zoomScalePageLayoutView="0" workbookViewId="0" topLeftCell="A1">
      <selection activeCell="B72" sqref="B72:B73"/>
    </sheetView>
  </sheetViews>
  <sheetFormatPr defaultColWidth="8.8515625" defaultRowHeight="12.75"/>
  <cols>
    <col min="1" max="1" width="19.421875" style="0" customWidth="1"/>
    <col min="2" max="2" width="20.28125" style="0" bestFit="1" customWidth="1"/>
    <col min="3" max="3" width="19.8515625" style="0" bestFit="1" customWidth="1"/>
    <col min="4" max="4" width="19.421875" style="0" bestFit="1" customWidth="1"/>
    <col min="5" max="5" width="20.421875" style="0" bestFit="1" customWidth="1"/>
    <col min="6" max="7" width="8.8515625" style="0" customWidth="1"/>
    <col min="8" max="8" width="10.7109375" style="0" bestFit="1" customWidth="1"/>
    <col min="9" max="9" width="8.8515625" style="0" customWidth="1"/>
    <col min="10" max="10" width="34.421875" style="0" customWidth="1"/>
  </cols>
  <sheetData>
    <row r="1" spans="1:8" ht="12.75">
      <c r="A1" s="24" t="s">
        <v>395</v>
      </c>
      <c r="B1" s="24" t="s">
        <v>457</v>
      </c>
      <c r="C1" s="24" t="s">
        <v>465</v>
      </c>
      <c r="D1" s="24"/>
      <c r="E1" s="24"/>
      <c r="F1" s="24"/>
      <c r="G1" s="26" t="s">
        <v>0</v>
      </c>
      <c r="H1" s="25" t="s">
        <v>1</v>
      </c>
    </row>
    <row r="2" spans="1:8" ht="12.75">
      <c r="A2" s="6" t="s">
        <v>408</v>
      </c>
      <c r="B2" s="6" t="s">
        <v>449</v>
      </c>
      <c r="C2" s="6" t="s">
        <v>458</v>
      </c>
      <c r="D2" s="6"/>
      <c r="E2" s="6"/>
      <c r="G2" s="69" t="s">
        <v>394</v>
      </c>
      <c r="H2" s="23" t="s">
        <v>466</v>
      </c>
    </row>
    <row r="3" spans="1:8" ht="12.75">
      <c r="A3" s="6" t="s">
        <v>409</v>
      </c>
      <c r="B3" s="6" t="s">
        <v>450</v>
      </c>
      <c r="C3" s="6" t="s">
        <v>459</v>
      </c>
      <c r="D3" s="6"/>
      <c r="E3" s="6"/>
      <c r="G3" s="30" t="s">
        <v>394</v>
      </c>
      <c r="H3" s="23" t="s">
        <v>457</v>
      </c>
    </row>
    <row r="4" spans="1:8" ht="12.75">
      <c r="A4" s="6" t="s">
        <v>410</v>
      </c>
      <c r="B4" s="6" t="s">
        <v>451</v>
      </c>
      <c r="C4" s="6" t="s">
        <v>460</v>
      </c>
      <c r="D4" s="6"/>
      <c r="E4" s="6"/>
      <c r="H4" s="23" t="s">
        <v>465</v>
      </c>
    </row>
    <row r="5" spans="1:8" ht="12.75">
      <c r="A5" s="6" t="s">
        <v>411</v>
      </c>
      <c r="B5" s="6" t="s">
        <v>452</v>
      </c>
      <c r="C5" s="6" t="s">
        <v>461</v>
      </c>
      <c r="D5" s="6"/>
      <c r="E5" s="6"/>
      <c r="H5" s="23"/>
    </row>
    <row r="6" spans="1:8" ht="12.75">
      <c r="A6" s="6" t="s">
        <v>412</v>
      </c>
      <c r="B6" s="6" t="s">
        <v>453</v>
      </c>
      <c r="C6" s="6" t="s">
        <v>462</v>
      </c>
      <c r="D6" s="6"/>
      <c r="E6" s="6"/>
      <c r="H6" s="23"/>
    </row>
    <row r="7" spans="1:8" ht="12.75">
      <c r="A7" s="6" t="s">
        <v>413</v>
      </c>
      <c r="B7" s="6" t="s">
        <v>454</v>
      </c>
      <c r="C7" s="6" t="s">
        <v>463</v>
      </c>
      <c r="D7" s="6"/>
      <c r="E7" s="6"/>
      <c r="H7" s="23"/>
    </row>
    <row r="8" spans="1:5" ht="12.75">
      <c r="A8" s="6" t="s">
        <v>414</v>
      </c>
      <c r="B8" s="6" t="s">
        <v>455</v>
      </c>
      <c r="C8" s="6" t="s">
        <v>464</v>
      </c>
      <c r="D8" s="6"/>
      <c r="E8" s="6"/>
    </row>
    <row r="9" spans="1:5" ht="12.75">
      <c r="A9" s="6" t="s">
        <v>415</v>
      </c>
      <c r="B9" s="6" t="s">
        <v>456</v>
      </c>
      <c r="C9" s="6"/>
      <c r="D9" s="6"/>
      <c r="E9" s="6"/>
    </row>
    <row r="10" spans="1:5" ht="12.75">
      <c r="A10" s="6" t="s">
        <v>416</v>
      </c>
      <c r="B10" s="6"/>
      <c r="C10" s="6"/>
      <c r="D10" s="6"/>
      <c r="E10" s="6"/>
    </row>
    <row r="11" spans="1:5" ht="12.75">
      <c r="A11" s="6" t="s">
        <v>417</v>
      </c>
      <c r="B11" s="6"/>
      <c r="C11" s="6"/>
      <c r="D11" s="6"/>
      <c r="E11" s="6"/>
    </row>
    <row r="12" spans="1:5" ht="12.75">
      <c r="A12" s="6" t="s">
        <v>418</v>
      </c>
      <c r="B12" s="6"/>
      <c r="C12" s="6"/>
      <c r="D12" s="6"/>
      <c r="E12" s="6"/>
    </row>
    <row r="13" spans="1:5" ht="12.75">
      <c r="A13" s="6" t="s">
        <v>419</v>
      </c>
      <c r="B13" s="6"/>
      <c r="C13" s="6"/>
      <c r="D13" s="6"/>
      <c r="E13" s="6"/>
    </row>
    <row r="14" spans="1:5" ht="12.75">
      <c r="A14" s="6" t="s">
        <v>420</v>
      </c>
      <c r="B14" s="6"/>
      <c r="C14" s="6"/>
      <c r="D14" s="6"/>
      <c r="E14" s="6"/>
    </row>
    <row r="15" spans="1:5" ht="12.75">
      <c r="A15" s="6" t="s">
        <v>421</v>
      </c>
      <c r="B15" s="6"/>
      <c r="C15" s="6"/>
      <c r="D15" s="6"/>
      <c r="E15" s="6"/>
    </row>
    <row r="16" spans="1:5" ht="12.75">
      <c r="A16" s="6" t="s">
        <v>422</v>
      </c>
      <c r="B16" s="6"/>
      <c r="C16" s="6"/>
      <c r="D16" s="6"/>
      <c r="E16" s="6"/>
    </row>
    <row r="17" spans="1:5" ht="12.75">
      <c r="A17" s="6" t="s">
        <v>423</v>
      </c>
      <c r="B17" s="6"/>
      <c r="C17" s="6"/>
      <c r="D17" s="6"/>
      <c r="E17" s="6"/>
    </row>
    <row r="18" spans="1:5" ht="12.75">
      <c r="A18" s="6" t="s">
        <v>424</v>
      </c>
      <c r="B18" s="6"/>
      <c r="C18" s="6"/>
      <c r="D18" s="6"/>
      <c r="E18" s="6"/>
    </row>
    <row r="19" spans="1:5" ht="12.75">
      <c r="A19" s="6" t="s">
        <v>425</v>
      </c>
      <c r="B19" s="6"/>
      <c r="C19" s="6"/>
      <c r="D19" s="6"/>
      <c r="E19" s="6"/>
    </row>
    <row r="20" spans="1:5" ht="12.75">
      <c r="A20" s="6" t="s">
        <v>426</v>
      </c>
      <c r="B20" s="6"/>
      <c r="C20" s="6"/>
      <c r="D20" s="6"/>
      <c r="E20" s="6"/>
    </row>
    <row r="21" spans="1:5" ht="12.75">
      <c r="A21" s="6" t="s">
        <v>427</v>
      </c>
      <c r="B21" s="6"/>
      <c r="C21" s="6"/>
      <c r="D21" s="6"/>
      <c r="E21" s="6"/>
    </row>
    <row r="22" spans="1:5" ht="12.75">
      <c r="A22" s="6" t="s">
        <v>428</v>
      </c>
      <c r="B22" s="6"/>
      <c r="C22" s="6"/>
      <c r="D22" s="6"/>
      <c r="E22" s="6"/>
    </row>
    <row r="23" spans="1:10" ht="12.75">
      <c r="A23" s="6" t="s">
        <v>395</v>
      </c>
      <c r="B23" s="6"/>
      <c r="C23" s="6"/>
      <c r="D23" s="6"/>
      <c r="E23" s="6"/>
      <c r="J23" s="77"/>
    </row>
    <row r="24" spans="1:10" ht="12.75">
      <c r="A24" s="6" t="s">
        <v>429</v>
      </c>
      <c r="B24" s="6"/>
      <c r="C24" s="6"/>
      <c r="D24" s="6"/>
      <c r="E24" s="6"/>
      <c r="J24" s="77"/>
    </row>
    <row r="25" spans="1:10" ht="12.75">
      <c r="A25" s="6" t="s">
        <v>430</v>
      </c>
      <c r="B25" s="6"/>
      <c r="C25" s="6"/>
      <c r="D25" s="6"/>
      <c r="E25" s="6"/>
      <c r="J25" s="77"/>
    </row>
    <row r="26" spans="1:10" ht="12.75">
      <c r="A26" s="6" t="s">
        <v>431</v>
      </c>
      <c r="B26" s="6"/>
      <c r="C26" s="6"/>
      <c r="D26" s="6"/>
      <c r="E26" s="6"/>
      <c r="J26" s="77"/>
    </row>
    <row r="27" spans="1:10" ht="12.75">
      <c r="A27" s="6" t="s">
        <v>432</v>
      </c>
      <c r="B27" s="6"/>
      <c r="C27" s="6"/>
      <c r="D27" s="6"/>
      <c r="E27" s="6"/>
      <c r="J27" s="77"/>
    </row>
    <row r="28" spans="1:10" ht="12.75">
      <c r="A28" s="6" t="s">
        <v>433</v>
      </c>
      <c r="B28" s="6"/>
      <c r="C28" s="6"/>
      <c r="D28" s="6"/>
      <c r="E28" s="6"/>
      <c r="J28" s="77"/>
    </row>
    <row r="29" spans="1:10" ht="12.75">
      <c r="A29" s="6" t="s">
        <v>434</v>
      </c>
      <c r="B29" s="6"/>
      <c r="C29" s="6"/>
      <c r="D29" s="6"/>
      <c r="E29" s="6"/>
      <c r="J29" s="77"/>
    </row>
    <row r="30" spans="1:10" ht="12.75">
      <c r="A30" s="6" t="s">
        <v>435</v>
      </c>
      <c r="B30" s="6"/>
      <c r="C30" s="6"/>
      <c r="D30" s="6"/>
      <c r="E30" s="6"/>
      <c r="J30" s="77"/>
    </row>
    <row r="31" spans="1:5" ht="12.75">
      <c r="A31" s="6" t="s">
        <v>436</v>
      </c>
      <c r="B31" s="6"/>
      <c r="C31" s="6"/>
      <c r="D31" s="6"/>
      <c r="E31" s="6"/>
    </row>
    <row r="32" spans="1:5" ht="12.75">
      <c r="A32" s="6" t="s">
        <v>437</v>
      </c>
      <c r="B32" s="6"/>
      <c r="C32" s="6"/>
      <c r="D32" s="6"/>
      <c r="E32" s="6"/>
    </row>
    <row r="33" spans="1:5" ht="12.75">
      <c r="A33" s="6" t="s">
        <v>438</v>
      </c>
      <c r="B33" s="6"/>
      <c r="C33" s="6"/>
      <c r="D33" s="6"/>
      <c r="E33" s="6"/>
    </row>
    <row r="34" spans="1:5" ht="12.75">
      <c r="A34" s="6" t="s">
        <v>439</v>
      </c>
      <c r="B34" s="6"/>
      <c r="C34" s="6"/>
      <c r="D34" s="6"/>
      <c r="E34" s="6"/>
    </row>
    <row r="35" spans="1:5" ht="12.75">
      <c r="A35" s="6" t="s">
        <v>440</v>
      </c>
      <c r="B35" s="6"/>
      <c r="C35" s="6"/>
      <c r="D35" s="6"/>
      <c r="E35" s="6"/>
    </row>
    <row r="36" spans="1:5" ht="12.75">
      <c r="A36" s="6" t="s">
        <v>441</v>
      </c>
      <c r="B36" s="6"/>
      <c r="C36" s="6"/>
      <c r="D36" s="6"/>
      <c r="E36" s="6"/>
    </row>
    <row r="37" spans="1:5" ht="12.75">
      <c r="A37" s="6" t="s">
        <v>442</v>
      </c>
      <c r="B37" s="6"/>
      <c r="C37" s="6"/>
      <c r="D37" s="6"/>
      <c r="E37" s="6"/>
    </row>
    <row r="38" spans="1:5" ht="12.75">
      <c r="A38" s="6" t="s">
        <v>443</v>
      </c>
      <c r="B38" s="6"/>
      <c r="C38" s="6"/>
      <c r="D38" s="6"/>
      <c r="E38" s="6"/>
    </row>
    <row r="39" spans="1:5" ht="12.75">
      <c r="A39" s="6" t="s">
        <v>444</v>
      </c>
      <c r="B39" s="6"/>
      <c r="C39" s="6"/>
      <c r="D39" s="6"/>
      <c r="E39" s="6"/>
    </row>
    <row r="40" spans="1:5" ht="12.75">
      <c r="A40" s="6" t="s">
        <v>445</v>
      </c>
      <c r="B40" s="6"/>
      <c r="C40" s="6"/>
      <c r="D40" s="6"/>
      <c r="E40" s="6"/>
    </row>
    <row r="41" spans="1:5" ht="12.75">
      <c r="A41" s="6" t="s">
        <v>446</v>
      </c>
      <c r="B41" s="6"/>
      <c r="C41" s="6"/>
      <c r="D41" s="6"/>
      <c r="E41" s="6"/>
    </row>
    <row r="42" spans="1:5" ht="12.75">
      <c r="A42" s="6" t="s">
        <v>447</v>
      </c>
      <c r="B42" s="6"/>
      <c r="C42" s="6"/>
      <c r="D42" s="6"/>
      <c r="E42" s="6"/>
    </row>
    <row r="43" spans="1:5" ht="12.75">
      <c r="A43" s="6" t="s">
        <v>448</v>
      </c>
      <c r="B43" s="6"/>
      <c r="C43" s="6"/>
      <c r="D43" s="6"/>
      <c r="E43" s="6"/>
    </row>
    <row r="44" spans="1:5" ht="12.75">
      <c r="A44" s="6"/>
      <c r="B44" s="6"/>
      <c r="C44" s="6"/>
      <c r="D44" s="6"/>
      <c r="E44" s="6"/>
    </row>
    <row r="45" spans="1:5" ht="12.75">
      <c r="A45" s="6"/>
      <c r="B45" s="6"/>
      <c r="C45" s="6"/>
      <c r="D45" s="6"/>
      <c r="E45" s="6"/>
    </row>
    <row r="46" spans="1:5" ht="12.75">
      <c r="A46" s="6"/>
      <c r="B46" s="6"/>
      <c r="C46" s="6"/>
      <c r="D46" s="6"/>
      <c r="E46" s="6"/>
    </row>
    <row r="47" spans="1:5" ht="12.75">
      <c r="A47" s="6"/>
      <c r="B47" s="6"/>
      <c r="C47" s="6"/>
      <c r="D47" s="6"/>
      <c r="E47" s="6"/>
    </row>
    <row r="48" spans="1:5" ht="12.75">
      <c r="A48" s="6"/>
      <c r="B48" s="6"/>
      <c r="C48" s="6"/>
      <c r="D48" s="6"/>
      <c r="E48" s="6"/>
    </row>
    <row r="49" spans="1:5" ht="12.75">
      <c r="A49" s="6"/>
      <c r="B49" s="6"/>
      <c r="C49" s="6"/>
      <c r="D49" s="6"/>
      <c r="E49" s="6"/>
    </row>
    <row r="50" spans="1:5" ht="12.75">
      <c r="A50" s="6"/>
      <c r="B50" s="6"/>
      <c r="C50" s="6"/>
      <c r="D50" s="6"/>
      <c r="E50" s="6"/>
    </row>
    <row r="51" spans="1:5" ht="12.75">
      <c r="A51" s="6"/>
      <c r="B51" s="6"/>
      <c r="C51" s="6"/>
      <c r="D51" s="6"/>
      <c r="E51" s="6"/>
    </row>
    <row r="52" spans="1:5" ht="12.75">
      <c r="A52" s="6"/>
      <c r="B52" s="6"/>
      <c r="C52" s="6"/>
      <c r="D52" s="6"/>
      <c r="E52" s="6"/>
    </row>
    <row r="53" spans="1:5" ht="12.75">
      <c r="A53" s="6"/>
      <c r="B53" s="6"/>
      <c r="C53" s="6"/>
      <c r="D53" s="6"/>
      <c r="E53" s="6"/>
    </row>
    <row r="54" spans="1:5" ht="12.75">
      <c r="A54" s="6"/>
      <c r="B54" s="6"/>
      <c r="C54" s="6"/>
      <c r="D54" s="6"/>
      <c r="E54" s="6"/>
    </row>
    <row r="55" spans="1:5" ht="12.75">
      <c r="A55" s="6"/>
      <c r="B55" s="6"/>
      <c r="C55" s="6"/>
      <c r="D55" s="6"/>
      <c r="E55" s="6"/>
    </row>
    <row r="56" spans="1:5" ht="12.75">
      <c r="A56" s="6"/>
      <c r="B56" s="6"/>
      <c r="C56" s="6"/>
      <c r="D56" s="6"/>
      <c r="E56" s="6"/>
    </row>
    <row r="57" spans="1:5" ht="12.75">
      <c r="A57" s="6"/>
      <c r="B57" s="6"/>
      <c r="C57" s="6"/>
      <c r="D57" s="6"/>
      <c r="E57" s="6"/>
    </row>
    <row r="58" spans="1:5" ht="12.75">
      <c r="A58" s="6"/>
      <c r="B58" s="6"/>
      <c r="C58" s="6"/>
      <c r="D58" s="6"/>
      <c r="E58" s="6"/>
    </row>
    <row r="59" spans="1:5" ht="12.75">
      <c r="A59" s="6"/>
      <c r="B59" s="6"/>
      <c r="C59" s="6"/>
      <c r="D59" s="6"/>
      <c r="E59" s="6"/>
    </row>
    <row r="60" spans="1:5" ht="12.75">
      <c r="A60" s="6"/>
      <c r="B60" s="6"/>
      <c r="C60" s="6"/>
      <c r="D60" s="6"/>
      <c r="E60" s="6"/>
    </row>
    <row r="61" spans="1:5" ht="12.75">
      <c r="A61" s="6"/>
      <c r="B61" s="6"/>
      <c r="C61" s="6"/>
      <c r="D61" s="6"/>
      <c r="E61" s="6"/>
    </row>
    <row r="62" spans="1:5" ht="12.75">
      <c r="A62" s="6"/>
      <c r="B62" s="6"/>
      <c r="C62" s="6"/>
      <c r="D62" s="6"/>
      <c r="E62" s="6"/>
    </row>
    <row r="63" spans="1:5" ht="12.75">
      <c r="A63" s="6"/>
      <c r="B63" s="6"/>
      <c r="C63" s="6"/>
      <c r="D63" s="6"/>
      <c r="E63" s="6"/>
    </row>
    <row r="64" spans="1:5" ht="12.75">
      <c r="A64" s="6"/>
      <c r="B64" s="6"/>
      <c r="C64" s="6"/>
      <c r="D64" s="6"/>
      <c r="E64" s="6"/>
    </row>
    <row r="65" spans="1:5" ht="12.75">
      <c r="A65" s="6"/>
      <c r="B65" s="6"/>
      <c r="C65" s="6"/>
      <c r="D65" s="6"/>
      <c r="E65" s="6"/>
    </row>
    <row r="66" spans="1:5" ht="12.75">
      <c r="A66" s="6"/>
      <c r="B66" s="6"/>
      <c r="C66" s="6"/>
      <c r="D66" s="6"/>
      <c r="E66" s="6"/>
    </row>
    <row r="67" spans="1:5" ht="12.75">
      <c r="A67" s="6"/>
      <c r="B67" s="6"/>
      <c r="C67" s="6"/>
      <c r="D67" s="6"/>
      <c r="E67" s="6"/>
    </row>
    <row r="68" spans="1:5" ht="12.75">
      <c r="A68" s="6"/>
      <c r="B68" s="6"/>
      <c r="C68" s="6"/>
      <c r="D68" s="6"/>
      <c r="E68" s="6"/>
    </row>
    <row r="69" spans="1:5" ht="12.75">
      <c r="A69" s="6"/>
      <c r="B69" s="6"/>
      <c r="C69" s="6"/>
      <c r="D69" s="6"/>
      <c r="E69" s="6"/>
    </row>
    <row r="70" spans="1:5" ht="12.75">
      <c r="A70" s="6"/>
      <c r="B70" s="6"/>
      <c r="C70" s="6"/>
      <c r="D70" s="6"/>
      <c r="E70" s="6"/>
    </row>
    <row r="71" spans="1:5" ht="12.75">
      <c r="A71" s="6"/>
      <c r="B71" s="6"/>
      <c r="C71" s="6"/>
      <c r="D71" s="6"/>
      <c r="E71" s="6"/>
    </row>
    <row r="72" spans="1:5" ht="12.75">
      <c r="A72" s="6"/>
      <c r="B72" s="6"/>
      <c r="C72" s="6"/>
      <c r="D72" s="6"/>
      <c r="E72" s="6"/>
    </row>
    <row r="73" spans="1:5" ht="12.75">
      <c r="A73" s="6"/>
      <c r="B73" s="6"/>
      <c r="C73" s="6"/>
      <c r="D73" s="6"/>
      <c r="E73" s="6"/>
    </row>
    <row r="74" spans="1:5" ht="12.75">
      <c r="A74" s="6"/>
      <c r="B74" s="6"/>
      <c r="C74" s="6"/>
      <c r="D74" s="6"/>
      <c r="E74" s="6"/>
    </row>
    <row r="75" spans="1:5" ht="12.75">
      <c r="A75" s="6"/>
      <c r="B75" s="6"/>
      <c r="C75" s="6"/>
      <c r="D75" s="6"/>
      <c r="E75" s="6"/>
    </row>
    <row r="76" spans="1:5" ht="12.75">
      <c r="A76" s="6"/>
      <c r="B76" s="6"/>
      <c r="C76" s="6"/>
      <c r="D76" s="6"/>
      <c r="E76" s="6"/>
    </row>
    <row r="77" spans="1:5" ht="12.75">
      <c r="A77" s="6"/>
      <c r="B77" s="6"/>
      <c r="C77" s="6"/>
      <c r="D77" s="6"/>
      <c r="E77" s="6"/>
    </row>
    <row r="78" spans="1:5" ht="12.75">
      <c r="A78" s="6"/>
      <c r="B78" s="6"/>
      <c r="C78" s="6"/>
      <c r="D78" s="6"/>
      <c r="E78" s="6"/>
    </row>
    <row r="79" spans="1:5" ht="12.75">
      <c r="A79" s="6"/>
      <c r="B79" s="6"/>
      <c r="C79" s="6"/>
      <c r="D79" s="6"/>
      <c r="E79" s="6"/>
    </row>
    <row r="80" spans="1:5" ht="12.75">
      <c r="A80" s="6"/>
      <c r="B80" s="6"/>
      <c r="C80" s="6"/>
      <c r="D80" s="6"/>
      <c r="E80" s="6"/>
    </row>
    <row r="81" spans="1:5" ht="12.75">
      <c r="A81" s="68"/>
      <c r="C81" s="6"/>
      <c r="D81" s="6"/>
      <c r="E81" s="6"/>
    </row>
    <row r="82" spans="1:5" ht="12.75">
      <c r="A82" s="68"/>
      <c r="C82" s="6"/>
      <c r="D82" s="6"/>
      <c r="E82" s="6"/>
    </row>
    <row r="83" spans="1:5" ht="12.75">
      <c r="A83" s="68"/>
      <c r="C83" s="6"/>
      <c r="D83" s="6"/>
      <c r="E83" s="6"/>
    </row>
    <row r="84" spans="1:5" ht="12.75">
      <c r="A84" s="68"/>
      <c r="C84" s="6"/>
      <c r="D84" s="6"/>
      <c r="E84" s="6"/>
    </row>
    <row r="85" spans="1:5" ht="12.75">
      <c r="A85" s="68"/>
      <c r="C85" s="6"/>
      <c r="D85" s="6"/>
      <c r="E85" s="6"/>
    </row>
    <row r="86" spans="1:5" ht="12.75">
      <c r="A86" s="68"/>
      <c r="C86" s="6"/>
      <c r="D86" s="6"/>
      <c r="E86" s="6"/>
    </row>
    <row r="87" spans="1:5" ht="12.75">
      <c r="A87" s="68"/>
      <c r="C87" s="6"/>
      <c r="D87" s="6"/>
      <c r="E87" s="6"/>
    </row>
    <row r="88" spans="1:5" ht="12.75">
      <c r="A88" s="68"/>
      <c r="C88" s="6"/>
      <c r="D88" s="6"/>
      <c r="E88" s="6"/>
    </row>
    <row r="89" spans="1:5" ht="12.75">
      <c r="A89" s="68"/>
      <c r="C89" s="6"/>
      <c r="D89" s="6"/>
      <c r="E89" s="6"/>
    </row>
    <row r="90" spans="1:5" ht="12.75">
      <c r="A90" s="68"/>
      <c r="C90" s="6"/>
      <c r="D90" s="6"/>
      <c r="E90" s="6"/>
    </row>
    <row r="91" spans="1:5" ht="12.75">
      <c r="A91" s="68"/>
      <c r="C91" s="6"/>
      <c r="D91" s="6"/>
      <c r="E91" s="6"/>
    </row>
    <row r="92" spans="1:5" ht="12.75">
      <c r="A92" s="68"/>
      <c r="C92" s="6"/>
      <c r="D92" s="6"/>
      <c r="E92" s="6"/>
    </row>
    <row r="93" spans="1:5" ht="12.75">
      <c r="A93" s="68"/>
      <c r="C93" s="6"/>
      <c r="D93" s="6"/>
      <c r="E93" s="6"/>
    </row>
    <row r="94" spans="1:5" ht="12.75">
      <c r="A94" s="68"/>
      <c r="C94" s="6"/>
      <c r="D94" s="6"/>
      <c r="E94" s="6"/>
    </row>
    <row r="95" spans="1:5" ht="12.75">
      <c r="A95" s="68"/>
      <c r="D95" s="6"/>
      <c r="E95" s="6"/>
    </row>
    <row r="96" spans="1:5" ht="12.75">
      <c r="A96" s="68"/>
      <c r="D96" s="6"/>
      <c r="E96" s="6"/>
    </row>
    <row r="97" spans="1:5" ht="12.75">
      <c r="A97" s="68"/>
      <c r="D97" s="6"/>
      <c r="E97" s="6"/>
    </row>
    <row r="98" spans="1:5" ht="12.75">
      <c r="A98" s="68"/>
      <c r="D98" s="6"/>
      <c r="E98" s="6"/>
    </row>
    <row r="99" spans="1:5" ht="12.75">
      <c r="A99" s="68"/>
      <c r="D99" s="6"/>
      <c r="E99" s="6"/>
    </row>
    <row r="100" spans="1:5" ht="12.75">
      <c r="A100" s="68"/>
      <c r="D100" s="6"/>
      <c r="E100" s="6"/>
    </row>
    <row r="101" spans="1:5" ht="12.75">
      <c r="A101" s="68"/>
      <c r="D101" s="6"/>
      <c r="E101" s="6"/>
    </row>
    <row r="102" spans="1:5" ht="12.75">
      <c r="A102" s="68"/>
      <c r="D102" s="6"/>
      <c r="E102" s="6"/>
    </row>
    <row r="103" spans="1:5" ht="12.75">
      <c r="A103" s="68"/>
      <c r="D103" s="6"/>
      <c r="E103" s="6"/>
    </row>
    <row r="104" spans="1:5" ht="12.75">
      <c r="A104" s="68"/>
      <c r="D104" s="6"/>
      <c r="E104" s="6"/>
    </row>
    <row r="105" spans="1:5" ht="12.75">
      <c r="A105" s="68"/>
      <c r="D105" s="6"/>
      <c r="E105" s="6"/>
    </row>
    <row r="106" spans="1:5" ht="12.75">
      <c r="A106" s="68"/>
      <c r="D106" s="6"/>
      <c r="E106" s="6"/>
    </row>
    <row r="107" spans="4:5" ht="12.75">
      <c r="D107" s="6"/>
      <c r="E107" s="6"/>
    </row>
    <row r="108" spans="4:5" ht="12.75">
      <c r="D108" s="6"/>
      <c r="E108" s="6"/>
    </row>
    <row r="109" spans="4:5" ht="12.75">
      <c r="D109" s="6"/>
      <c r="E109" s="6"/>
    </row>
    <row r="110" spans="4:5" ht="12.75">
      <c r="D110" s="6"/>
      <c r="E110" s="6"/>
    </row>
    <row r="111" spans="4:5" ht="12.75">
      <c r="D111" s="6"/>
      <c r="E111" s="6"/>
    </row>
    <row r="112" spans="4:5" ht="12.75">
      <c r="D112" s="6"/>
      <c r="E112" s="6"/>
    </row>
    <row r="113" spans="4:5" ht="12.75">
      <c r="D113" s="6"/>
      <c r="E113" s="6"/>
    </row>
    <row r="114" spans="4:5" ht="12.75">
      <c r="D114" s="6"/>
      <c r="E114" s="6"/>
    </row>
    <row r="115" spans="4:5" ht="12.75">
      <c r="D115" s="6"/>
      <c r="E115" s="6"/>
    </row>
    <row r="116" spans="4:5" ht="12.75">
      <c r="D116" s="6"/>
      <c r="E116" s="6"/>
    </row>
    <row r="117" spans="4:5" ht="12.75">
      <c r="D117" s="6"/>
      <c r="E117" s="6"/>
    </row>
    <row r="118" spans="4:5" ht="12.75">
      <c r="D118" s="6"/>
      <c r="E118" s="6"/>
    </row>
    <row r="119" spans="4:5" ht="12.75">
      <c r="D119" s="6"/>
      <c r="E119" s="6"/>
    </row>
    <row r="120" spans="4:5" ht="12.75">
      <c r="D120" s="6"/>
      <c r="E120" s="6"/>
    </row>
    <row r="121" ht="12.75">
      <c r="E121" s="6"/>
    </row>
    <row r="122" ht="12.75">
      <c r="E122" s="6"/>
    </row>
    <row r="123" ht="12.75">
      <c r="E123" s="6"/>
    </row>
    <row r="124" ht="12.75">
      <c r="E124" s="6"/>
    </row>
    <row r="125" ht="12.75">
      <c r="E125" s="6"/>
    </row>
    <row r="126" ht="12.75">
      <c r="E126" s="6"/>
    </row>
    <row r="127" ht="12.75">
      <c r="E127" s="6"/>
    </row>
    <row r="128" ht="12.75">
      <c r="E128" s="6"/>
    </row>
    <row r="129" ht="12.75">
      <c r="E129" s="6"/>
    </row>
    <row r="130" ht="12.75">
      <c r="E130" s="6"/>
    </row>
    <row r="131" ht="12.75">
      <c r="E131" s="6"/>
    </row>
    <row r="132" ht="12.75">
      <c r="E132" s="6"/>
    </row>
    <row r="133" ht="12.75">
      <c r="E133" s="6"/>
    </row>
    <row r="134" spans="5:10" ht="12.75">
      <c r="E134" s="6"/>
      <c r="J134" s="77"/>
    </row>
    <row r="135" spans="5:10" ht="12.75">
      <c r="E135" s="6"/>
      <c r="J135" s="77"/>
    </row>
    <row r="136" spans="5:10" ht="12.75">
      <c r="E136" s="6"/>
      <c r="J136" s="77"/>
    </row>
    <row r="137" spans="5:10" ht="12.75">
      <c r="E137" s="6"/>
      <c r="J137" s="77"/>
    </row>
    <row r="138" spans="5:10" ht="12.75">
      <c r="E138" s="6"/>
      <c r="J138" s="77"/>
    </row>
    <row r="139" spans="5:10" ht="12.75">
      <c r="E139" s="6"/>
      <c r="J139" s="77"/>
    </row>
    <row r="140" spans="5:10" ht="12.75">
      <c r="E140" s="6"/>
      <c r="J140" s="77"/>
    </row>
    <row r="141" spans="5:10" ht="12.75">
      <c r="E141" s="6"/>
      <c r="J141" s="77"/>
    </row>
    <row r="142" spans="5:10" ht="12.75">
      <c r="E142" s="6"/>
      <c r="J142" s="77"/>
    </row>
    <row r="143" spans="5:10" ht="12.75">
      <c r="E143" s="6"/>
      <c r="J143" s="77"/>
    </row>
    <row r="144" spans="5:10" ht="12.75">
      <c r="E144" s="6"/>
      <c r="J144" s="77"/>
    </row>
    <row r="145" spans="5:10" ht="12.75">
      <c r="E145" s="6"/>
      <c r="J145" s="77"/>
    </row>
    <row r="146" spans="5:10" ht="12.75">
      <c r="E146" s="6"/>
      <c r="J146" s="77"/>
    </row>
    <row r="147" spans="5:10" ht="12.75">
      <c r="E147" s="6"/>
      <c r="J147" s="77"/>
    </row>
    <row r="148" spans="5:10" ht="12.75">
      <c r="E148" s="6"/>
      <c r="J148" s="77"/>
    </row>
    <row r="149" spans="5:10" ht="12.75">
      <c r="E149" s="6"/>
      <c r="J149" s="77"/>
    </row>
    <row r="150" spans="5:10" ht="12.75">
      <c r="E150" s="6"/>
      <c r="J150" s="77"/>
    </row>
    <row r="151" spans="5:10" ht="12.75">
      <c r="E151" s="6"/>
      <c r="J151" s="77"/>
    </row>
    <row r="152" spans="5:10" ht="12.75">
      <c r="E152" s="6"/>
      <c r="J152" s="77"/>
    </row>
    <row r="153" spans="5:10" ht="12.75">
      <c r="E153" s="6"/>
      <c r="J153" s="77"/>
    </row>
    <row r="154" spans="5:10" ht="12.75">
      <c r="E154" s="6"/>
      <c r="J154" s="77"/>
    </row>
    <row r="155" spans="5:10" ht="12.75">
      <c r="E155" s="6"/>
      <c r="J155" s="77"/>
    </row>
    <row r="156" spans="5:10" ht="12.75">
      <c r="E156" s="6"/>
      <c r="J156" s="77"/>
    </row>
    <row r="157" spans="5:10" ht="12.75">
      <c r="E157" s="6"/>
      <c r="J157" s="77"/>
    </row>
    <row r="158" spans="5:10" ht="12.75">
      <c r="E158" s="6"/>
      <c r="J158" s="77"/>
    </row>
    <row r="159" spans="5:10" ht="12.75">
      <c r="E159" s="6"/>
      <c r="J159" s="77"/>
    </row>
    <row r="160" spans="5:10" ht="12.75">
      <c r="E160" s="6"/>
      <c r="J160" s="77"/>
    </row>
    <row r="161" ht="12.75">
      <c r="J161" s="77"/>
    </row>
    <row r="162" ht="12.75">
      <c r="J162" s="77"/>
    </row>
    <row r="163" ht="12.75">
      <c r="J163" s="77"/>
    </row>
    <row r="164" ht="12.75">
      <c r="J164" s="77"/>
    </row>
    <row r="165" ht="12.75">
      <c r="J165" s="77"/>
    </row>
    <row r="166" ht="12.75">
      <c r="J166" s="77"/>
    </row>
    <row r="167" ht="12.75">
      <c r="J167" s="77"/>
    </row>
    <row r="168" ht="12.75">
      <c r="J168" s="77"/>
    </row>
    <row r="169" ht="12.75">
      <c r="J169" s="77"/>
    </row>
    <row r="170" ht="12.75">
      <c r="J170" s="77"/>
    </row>
    <row r="171" ht="12.75">
      <c r="J171" s="77"/>
    </row>
    <row r="172" ht="12.75">
      <c r="J172" s="77"/>
    </row>
    <row r="173" ht="12.75">
      <c r="J173" s="77"/>
    </row>
    <row r="174" ht="12.75">
      <c r="J174" s="77"/>
    </row>
    <row r="175" ht="12.75">
      <c r="J175" s="77"/>
    </row>
    <row r="176" ht="12.75">
      <c r="J176" s="77"/>
    </row>
    <row r="177" ht="12.75">
      <c r="J177" s="77"/>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Foglio17"/>
  <dimension ref="A1:A24"/>
  <sheetViews>
    <sheetView zoomScalePageLayoutView="0" workbookViewId="0" topLeftCell="A1">
      <selection activeCell="B72" sqref="B72:B73"/>
    </sheetView>
  </sheetViews>
  <sheetFormatPr defaultColWidth="8.8515625" defaultRowHeight="12.75"/>
  <cols>
    <col min="1" max="1" width="28.00390625" style="0" customWidth="1"/>
  </cols>
  <sheetData>
    <row r="1" ht="12.75">
      <c r="A1" s="17" t="s">
        <v>4</v>
      </c>
    </row>
    <row r="2" ht="12.75">
      <c r="A2" s="18" t="s">
        <v>142</v>
      </c>
    </row>
    <row r="3" ht="12.75">
      <c r="A3" s="18" t="s">
        <v>333</v>
      </c>
    </row>
    <row r="4" ht="12.75">
      <c r="A4" s="18" t="s">
        <v>334</v>
      </c>
    </row>
    <row r="5" ht="25.5">
      <c r="A5" s="18" t="s">
        <v>335</v>
      </c>
    </row>
    <row r="6" ht="25.5">
      <c r="A6" s="18" t="s">
        <v>336</v>
      </c>
    </row>
    <row r="7" ht="25.5">
      <c r="A7" s="18" t="s">
        <v>337</v>
      </c>
    </row>
    <row r="8" ht="25.5">
      <c r="A8" s="18" t="s">
        <v>338</v>
      </c>
    </row>
    <row r="9" ht="12.75">
      <c r="A9" s="18" t="s">
        <v>339</v>
      </c>
    </row>
    <row r="10" ht="38.25">
      <c r="A10" s="18" t="s">
        <v>340</v>
      </c>
    </row>
    <row r="11" ht="25.5">
      <c r="A11" s="18" t="s">
        <v>341</v>
      </c>
    </row>
    <row r="12" ht="12.75">
      <c r="A12" s="18" t="s">
        <v>342</v>
      </c>
    </row>
    <row r="13" ht="12.75">
      <c r="A13" s="18" t="s">
        <v>343</v>
      </c>
    </row>
    <row r="14" ht="12.75">
      <c r="A14" s="18" t="s">
        <v>344</v>
      </c>
    </row>
    <row r="15" ht="25.5">
      <c r="A15" s="18" t="s">
        <v>345</v>
      </c>
    </row>
    <row r="16" ht="12.75">
      <c r="A16" s="18" t="s">
        <v>346</v>
      </c>
    </row>
    <row r="17" ht="12.75">
      <c r="A17" s="18" t="s">
        <v>347</v>
      </c>
    </row>
    <row r="18" ht="38.25">
      <c r="A18" s="18" t="s">
        <v>348</v>
      </c>
    </row>
    <row r="19" ht="12.75">
      <c r="A19" s="18" t="s">
        <v>349</v>
      </c>
    </row>
    <row r="20" ht="12.75">
      <c r="A20" s="18" t="s">
        <v>350</v>
      </c>
    </row>
    <row r="21" ht="12.75">
      <c r="A21" s="18" t="s">
        <v>351</v>
      </c>
    </row>
    <row r="22" ht="25.5">
      <c r="A22" s="18" t="s">
        <v>352</v>
      </c>
    </row>
    <row r="23" ht="12.75">
      <c r="A23" s="18" t="s">
        <v>353</v>
      </c>
    </row>
    <row r="24" ht="12.75">
      <c r="A24" s="18" t="s">
        <v>354</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Foglio18"/>
  <dimension ref="A1:A31"/>
  <sheetViews>
    <sheetView zoomScalePageLayoutView="0" workbookViewId="0" topLeftCell="A1">
      <selection activeCell="B72" sqref="B72:B73"/>
    </sheetView>
  </sheetViews>
  <sheetFormatPr defaultColWidth="8.8515625" defaultRowHeight="12.75"/>
  <cols>
    <col min="1" max="1" width="35.421875" style="0" customWidth="1"/>
  </cols>
  <sheetData>
    <row r="1" ht="12.75">
      <c r="A1" s="17" t="s">
        <v>3</v>
      </c>
    </row>
    <row r="2" ht="12.75">
      <c r="A2" s="18" t="s">
        <v>355</v>
      </c>
    </row>
    <row r="3" ht="12.75">
      <c r="A3" s="18" t="s">
        <v>356</v>
      </c>
    </row>
    <row r="4" ht="12.75">
      <c r="A4" s="18" t="s">
        <v>357</v>
      </c>
    </row>
    <row r="5" ht="12.75">
      <c r="A5" s="18" t="s">
        <v>358</v>
      </c>
    </row>
    <row r="6" ht="12.75">
      <c r="A6" s="18" t="s">
        <v>350</v>
      </c>
    </row>
    <row r="7" ht="12.75">
      <c r="A7" s="18" t="s">
        <v>113</v>
      </c>
    </row>
    <row r="8" ht="12.75">
      <c r="A8" s="18" t="s">
        <v>359</v>
      </c>
    </row>
    <row r="9" ht="12.75">
      <c r="A9" s="18" t="s">
        <v>360</v>
      </c>
    </row>
    <row r="10" ht="12.75">
      <c r="A10" s="18" t="s">
        <v>361</v>
      </c>
    </row>
    <row r="11" ht="12.75">
      <c r="A11" s="18" t="s">
        <v>362</v>
      </c>
    </row>
    <row r="12" ht="25.5">
      <c r="A12" s="18" t="s">
        <v>363</v>
      </c>
    </row>
    <row r="13" ht="12.75">
      <c r="A13" s="18" t="s">
        <v>364</v>
      </c>
    </row>
    <row r="14" ht="12.75">
      <c r="A14" s="18" t="s">
        <v>365</v>
      </c>
    </row>
    <row r="15" ht="12.75">
      <c r="A15" s="18" t="s">
        <v>5</v>
      </c>
    </row>
    <row r="16" ht="12.75">
      <c r="A16" s="18" t="s">
        <v>366</v>
      </c>
    </row>
    <row r="17" ht="12.75">
      <c r="A17" s="18" t="s">
        <v>367</v>
      </c>
    </row>
    <row r="18" ht="12.75">
      <c r="A18" s="18" t="s">
        <v>368</v>
      </c>
    </row>
    <row r="19" ht="12.75">
      <c r="A19" s="18" t="s">
        <v>369</v>
      </c>
    </row>
    <row r="20" ht="12.75">
      <c r="A20" s="18" t="s">
        <v>370</v>
      </c>
    </row>
    <row r="21" ht="12.75">
      <c r="A21" s="18" t="s">
        <v>371</v>
      </c>
    </row>
    <row r="22" ht="12.75">
      <c r="A22" s="18" t="s">
        <v>372</v>
      </c>
    </row>
    <row r="23" ht="12.75">
      <c r="A23" s="18" t="s">
        <v>373</v>
      </c>
    </row>
    <row r="24" ht="12.75">
      <c r="A24" s="18" t="s">
        <v>374</v>
      </c>
    </row>
    <row r="25" ht="12.75">
      <c r="A25" s="18" t="s">
        <v>375</v>
      </c>
    </row>
    <row r="26" ht="12.75">
      <c r="A26" s="18" t="s">
        <v>376</v>
      </c>
    </row>
    <row r="27" ht="12.75">
      <c r="A27" s="18" t="s">
        <v>377</v>
      </c>
    </row>
    <row r="28" ht="12.75">
      <c r="A28" s="18" t="s">
        <v>378</v>
      </c>
    </row>
    <row r="29" ht="12.75">
      <c r="A29" s="18" t="s">
        <v>379</v>
      </c>
    </row>
    <row r="30" ht="12.75">
      <c r="A30" s="18" t="s">
        <v>380</v>
      </c>
    </row>
    <row r="31" ht="12.75">
      <c r="A31" s="18" t="s">
        <v>381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B12"/>
  <sheetViews>
    <sheetView zoomScalePageLayoutView="0" workbookViewId="0" topLeftCell="A10">
      <selection activeCell="B12" sqref="B12"/>
    </sheetView>
  </sheetViews>
  <sheetFormatPr defaultColWidth="8.8515625" defaultRowHeight="12.75"/>
  <cols>
    <col min="1" max="1" width="53.421875" style="117" customWidth="1"/>
    <col min="2" max="2" width="118.8515625" style="117" customWidth="1"/>
    <col min="3" max="16384" width="8.8515625" style="117" customWidth="1"/>
  </cols>
  <sheetData>
    <row r="2" ht="12.75">
      <c r="B2" s="118" t="s">
        <v>524</v>
      </c>
    </row>
    <row r="4" ht="13.5" thickBot="1"/>
    <row r="5" spans="1:2" ht="45.75" customHeight="1" thickBot="1">
      <c r="A5" s="120" t="s">
        <v>522</v>
      </c>
      <c r="B5" s="116" t="str">
        <f>+'Scheda intervento'!F5</f>
        <v>STRUTTURA DI MISSIONE APT (DPCM 1/6/2014)</v>
      </c>
    </row>
    <row r="6" spans="1:2" ht="45.75" customHeight="1" thickBot="1">
      <c r="A6" s="121" t="s">
        <v>401</v>
      </c>
      <c r="B6" s="116" t="str">
        <f>+'Scheda intervento'!F6</f>
        <v>Raniero Fabrizi</v>
      </c>
    </row>
    <row r="7" spans="1:2" ht="45.75" customHeight="1" thickBot="1">
      <c r="A7" s="121" t="s">
        <v>479</v>
      </c>
      <c r="B7" s="116" t="str">
        <f>+'Scheda intervento'!F7</f>
        <v>Priorità E - Ricerca e innovazione tecnologica</v>
      </c>
    </row>
    <row r="8" spans="1:2" ht="45.75" customHeight="1" thickBot="1">
      <c r="A8" s="121" t="s">
        <v>403</v>
      </c>
      <c r="B8" s="116" t="str">
        <f>+'Scheda intervento'!F8</f>
        <v>AQ.ME.01/a</v>
      </c>
    </row>
    <row r="9" spans="1:2" ht="45.75" customHeight="1" thickBot="1">
      <c r="A9" s="121" t="s">
        <v>404</v>
      </c>
      <c r="B9" s="116" t="str">
        <f>+'Scheda intervento'!F9</f>
        <v>PROGETTO ALFA BETA</v>
      </c>
    </row>
    <row r="10" spans="1:2" ht="238.5" customHeight="1">
      <c r="A10" s="119" t="s">
        <v>525</v>
      </c>
      <c r="B10" s="116"/>
    </row>
    <row r="11" spans="1:2" ht="238.5" customHeight="1">
      <c r="A11" s="119" t="s">
        <v>526</v>
      </c>
      <c r="B11" s="114"/>
    </row>
    <row r="12" spans="1:2" ht="238.5" customHeight="1" thickBot="1">
      <c r="A12" s="112" t="s">
        <v>527</v>
      </c>
      <c r="B12" s="115"/>
    </row>
  </sheetData>
  <sheetProtection/>
  <dataValidations count="1">
    <dataValidation type="list" allowBlank="1" showInputMessage="1" showErrorMessage="1" sqref="B5:B10">
      <formula1>Direzione_competente</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13"/>
  <sheetViews>
    <sheetView tabSelected="1" zoomScalePageLayoutView="0" workbookViewId="0" topLeftCell="A13">
      <selection activeCell="A13" sqref="A13"/>
    </sheetView>
  </sheetViews>
  <sheetFormatPr defaultColWidth="8.8515625" defaultRowHeight="12.75"/>
  <cols>
    <col min="1" max="1" width="53.421875" style="117" customWidth="1"/>
    <col min="2" max="2" width="118.8515625" style="117" customWidth="1"/>
    <col min="3" max="16384" width="8.8515625" style="117" customWidth="1"/>
  </cols>
  <sheetData>
    <row r="2" ht="12.75">
      <c r="B2" s="118" t="s">
        <v>533</v>
      </c>
    </row>
    <row r="4" ht="13.5" thickBot="1"/>
    <row r="5" spans="1:4" ht="45.75" customHeight="1" thickBot="1">
      <c r="A5" s="120" t="s">
        <v>522</v>
      </c>
      <c r="B5" s="116" t="str">
        <f>+'Scheda intervento'!F5</f>
        <v>STRUTTURA DI MISSIONE APT (DPCM 1/6/2014)</v>
      </c>
      <c r="D5" s="124"/>
    </row>
    <row r="6" spans="1:2" ht="45.75" customHeight="1" thickBot="1">
      <c r="A6" s="121" t="s">
        <v>401</v>
      </c>
      <c r="B6" s="116" t="str">
        <f>+'Scheda intervento'!F6</f>
        <v>Raniero Fabrizi</v>
      </c>
    </row>
    <row r="7" spans="1:2" ht="45.75" customHeight="1" thickBot="1">
      <c r="A7" s="121" t="s">
        <v>479</v>
      </c>
      <c r="B7" s="116" t="str">
        <f>+'Scheda intervento'!F7</f>
        <v>Priorità E - Ricerca e innovazione tecnologica</v>
      </c>
    </row>
    <row r="8" spans="1:2" ht="45.75" customHeight="1" thickBot="1">
      <c r="A8" s="121" t="s">
        <v>403</v>
      </c>
      <c r="B8" s="116" t="str">
        <f>+'Scheda intervento'!F8</f>
        <v>AQ.ME.01/a</v>
      </c>
    </row>
    <row r="9" spans="1:2" ht="45.75" customHeight="1" thickBot="1">
      <c r="A9" s="121" t="s">
        <v>404</v>
      </c>
      <c r="B9" s="116" t="str">
        <f>+'Scheda intervento'!F9</f>
        <v>PROGETTO ALFA BETA</v>
      </c>
    </row>
    <row r="10" spans="1:2" ht="238.5" customHeight="1">
      <c r="A10" s="111" t="s">
        <v>536</v>
      </c>
      <c r="B10" s="116"/>
    </row>
    <row r="11" spans="1:2" ht="238.5" customHeight="1">
      <c r="A11" s="111" t="s">
        <v>537</v>
      </c>
      <c r="B11" s="114"/>
    </row>
    <row r="12" spans="1:2" ht="238.5" customHeight="1" thickBot="1">
      <c r="A12" s="125" t="s">
        <v>534</v>
      </c>
      <c r="B12" s="115"/>
    </row>
    <row r="13" spans="1:2" ht="238.5" customHeight="1" thickBot="1">
      <c r="A13" s="125" t="s">
        <v>535</v>
      </c>
      <c r="B13" s="115"/>
    </row>
  </sheetData>
  <sheetProtection/>
  <dataValidations count="1">
    <dataValidation type="list" allowBlank="1" showInputMessage="1" showErrorMessage="1" sqref="B5:B10">
      <formula1>Direzione_competente</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Z123"/>
  <sheetViews>
    <sheetView zoomScale="120" zoomScaleNormal="120" zoomScalePageLayoutView="0" workbookViewId="0" topLeftCell="A1">
      <selection activeCell="F81" sqref="F81"/>
    </sheetView>
  </sheetViews>
  <sheetFormatPr defaultColWidth="8.8515625" defaultRowHeight="12.75"/>
  <cols>
    <col min="1" max="1" width="8.8515625" style="127" customWidth="1"/>
    <col min="2" max="2" width="57.8515625" style="127" customWidth="1"/>
    <col min="3" max="26" width="14.7109375" style="126" customWidth="1"/>
    <col min="27" max="16384" width="8.8515625" style="127" customWidth="1"/>
  </cols>
  <sheetData>
    <row r="1" ht="13.5" thickBot="1"/>
    <row r="2" spans="2:7" ht="16.5" thickBot="1">
      <c r="B2" s="169" t="s">
        <v>574</v>
      </c>
      <c r="G2" s="138"/>
    </row>
    <row r="4" spans="3:4" ht="12.75">
      <c r="C4" s="128" t="s">
        <v>538</v>
      </c>
      <c r="D4" s="128" t="s">
        <v>539</v>
      </c>
    </row>
    <row r="5" spans="2:4" ht="12.75">
      <c r="B5" s="129" t="s">
        <v>540</v>
      </c>
      <c r="C5" s="130">
        <v>10</v>
      </c>
      <c r="D5" s="131">
        <v>1000000</v>
      </c>
    </row>
    <row r="6" spans="2:4" ht="12.75">
      <c r="B6" s="129" t="s">
        <v>541</v>
      </c>
      <c r="C6" s="130">
        <v>5</v>
      </c>
      <c r="D6" s="131">
        <v>500000</v>
      </c>
    </row>
    <row r="7" spans="2:26" ht="25.5">
      <c r="B7" s="132" t="s">
        <v>542</v>
      </c>
      <c r="C7" s="133">
        <f>+C6/C5</f>
        <v>0.5</v>
      </c>
      <c r="D7" s="133">
        <f>+D6/D5</f>
        <v>0.5</v>
      </c>
      <c r="E7" s="134"/>
      <c r="F7" s="134"/>
      <c r="G7" s="134"/>
      <c r="H7" s="134"/>
      <c r="I7" s="134"/>
      <c r="J7" s="134"/>
      <c r="K7" s="134"/>
      <c r="L7" s="134"/>
      <c r="M7" s="134"/>
      <c r="N7" s="134"/>
      <c r="O7" s="134"/>
      <c r="P7" s="134"/>
      <c r="Q7" s="134"/>
      <c r="R7" s="134"/>
      <c r="S7" s="134"/>
      <c r="T7" s="134"/>
      <c r="U7" s="134"/>
      <c r="V7" s="134"/>
      <c r="W7" s="134"/>
      <c r="X7" s="134"/>
      <c r="Y7" s="134"/>
      <c r="Z7" s="134"/>
    </row>
    <row r="9" spans="3:4" ht="12.75">
      <c r="C9" s="128" t="s">
        <v>538</v>
      </c>
      <c r="D9" s="128" t="s">
        <v>539</v>
      </c>
    </row>
    <row r="10" spans="2:4" ht="12.75">
      <c r="B10" s="129" t="s">
        <v>543</v>
      </c>
      <c r="C10" s="130">
        <v>3</v>
      </c>
      <c r="D10" s="131">
        <v>300000</v>
      </c>
    </row>
    <row r="11" spans="2:4" ht="12.75">
      <c r="B11" s="129" t="s">
        <v>544</v>
      </c>
      <c r="C11" s="130">
        <v>1</v>
      </c>
      <c r="D11" s="131">
        <v>100000</v>
      </c>
    </row>
    <row r="12" spans="2:4" ht="12.75">
      <c r="B12" s="129" t="s">
        <v>545</v>
      </c>
      <c r="C12" s="130">
        <v>1</v>
      </c>
      <c r="D12" s="131">
        <v>100000</v>
      </c>
    </row>
    <row r="13" spans="2:4" ht="12.75">
      <c r="B13" s="129" t="s">
        <v>618</v>
      </c>
      <c r="C13" s="130">
        <v>1</v>
      </c>
      <c r="D13" s="131">
        <v>100000</v>
      </c>
    </row>
    <row r="14" ht="13.5" thickBot="1"/>
    <row r="15" ht="16.5" thickBot="1">
      <c r="B15" s="169" t="s">
        <v>546</v>
      </c>
    </row>
    <row r="17" spans="3:4" ht="12.75">
      <c r="C17" s="128" t="s">
        <v>547</v>
      </c>
      <c r="D17" s="128" t="s">
        <v>548</v>
      </c>
    </row>
    <row r="18" spans="2:26" ht="12.75">
      <c r="B18" s="135" t="s">
        <v>549</v>
      </c>
      <c r="C18" s="136">
        <f>+C10/C6</f>
        <v>0.6</v>
      </c>
      <c r="D18" s="136">
        <f>+D10/D6</f>
        <v>0.6</v>
      </c>
      <c r="E18" s="137"/>
      <c r="F18" s="137"/>
      <c r="G18" s="137"/>
      <c r="H18" s="137"/>
      <c r="I18" s="137"/>
      <c r="J18" s="137"/>
      <c r="K18" s="137"/>
      <c r="L18" s="137"/>
      <c r="M18" s="137"/>
      <c r="N18" s="137"/>
      <c r="O18" s="137"/>
      <c r="P18" s="137"/>
      <c r="Q18" s="137"/>
      <c r="R18" s="137"/>
      <c r="S18" s="137"/>
      <c r="T18" s="137"/>
      <c r="U18" s="137"/>
      <c r="V18" s="137"/>
      <c r="W18" s="137"/>
      <c r="X18" s="137"/>
      <c r="Y18" s="137"/>
      <c r="Z18" s="137"/>
    </row>
    <row r="19" spans="2:26" ht="12.75">
      <c r="B19" s="135" t="s">
        <v>550</v>
      </c>
      <c r="C19" s="136">
        <f>+C11/C6</f>
        <v>0.2</v>
      </c>
      <c r="D19" s="136">
        <f>+D11/D6</f>
        <v>0.2</v>
      </c>
      <c r="E19" s="137"/>
      <c r="F19" s="137"/>
      <c r="G19" s="137"/>
      <c r="H19" s="137"/>
      <c r="I19" s="137"/>
      <c r="J19" s="137"/>
      <c r="K19" s="137"/>
      <c r="L19" s="137"/>
      <c r="M19" s="137"/>
      <c r="N19" s="137"/>
      <c r="O19" s="137"/>
      <c r="P19" s="137"/>
      <c r="Q19" s="137"/>
      <c r="R19" s="137"/>
      <c r="S19" s="137"/>
      <c r="T19" s="137"/>
      <c r="U19" s="137"/>
      <c r="V19" s="137"/>
      <c r="W19" s="137"/>
      <c r="X19" s="137"/>
      <c r="Y19" s="137"/>
      <c r="Z19" s="137"/>
    </row>
    <row r="20" spans="2:26" ht="12.75">
      <c r="B20" s="135" t="s">
        <v>551</v>
      </c>
      <c r="C20" s="136">
        <f>+C12/C6</f>
        <v>0.2</v>
      </c>
      <c r="D20" s="136">
        <f>+D12/D6</f>
        <v>0.2</v>
      </c>
      <c r="E20" s="137"/>
      <c r="F20" s="137"/>
      <c r="G20" s="137"/>
      <c r="H20" s="137"/>
      <c r="I20" s="137"/>
      <c r="J20" s="137"/>
      <c r="K20" s="137"/>
      <c r="L20" s="137"/>
      <c r="M20" s="137"/>
      <c r="N20" s="137"/>
      <c r="O20" s="137"/>
      <c r="P20" s="137"/>
      <c r="Q20" s="137"/>
      <c r="R20" s="137"/>
      <c r="S20" s="137"/>
      <c r="T20" s="137"/>
      <c r="U20" s="137"/>
      <c r="V20" s="137"/>
      <c r="W20" s="137"/>
      <c r="X20" s="137"/>
      <c r="Y20" s="137"/>
      <c r="Z20" s="137"/>
    </row>
    <row r="21" spans="2:26" ht="12.75">
      <c r="B21" s="135" t="s">
        <v>619</v>
      </c>
      <c r="C21" s="136">
        <f>+C13/C10</f>
        <v>0.3333333333333333</v>
      </c>
      <c r="D21" s="136">
        <f>+D13/D10</f>
        <v>0.3333333333333333</v>
      </c>
      <c r="E21" s="137"/>
      <c r="F21" s="137"/>
      <c r="G21" s="137"/>
      <c r="H21" s="137"/>
      <c r="I21" s="137"/>
      <c r="J21" s="137"/>
      <c r="K21" s="137"/>
      <c r="L21" s="137"/>
      <c r="M21" s="137"/>
      <c r="N21" s="137"/>
      <c r="O21" s="137"/>
      <c r="P21" s="137"/>
      <c r="Q21" s="137"/>
      <c r="R21" s="137"/>
      <c r="S21" s="137"/>
      <c r="T21" s="137"/>
      <c r="U21" s="137"/>
      <c r="V21" s="137"/>
      <c r="W21" s="137"/>
      <c r="X21" s="137"/>
      <c r="Y21" s="137"/>
      <c r="Z21" s="137"/>
    </row>
    <row r="23" ht="13.5" thickBot="1"/>
    <row r="24" ht="16.5" thickBot="1">
      <c r="B24" s="169" t="s">
        <v>552</v>
      </c>
    </row>
    <row r="25" spans="7:12" ht="13.5" thickBot="1">
      <c r="G25" s="138"/>
      <c r="H25" s="138"/>
      <c r="I25" s="138"/>
      <c r="J25" s="138"/>
      <c r="K25" s="138"/>
      <c r="L25" s="138"/>
    </row>
    <row r="26" spans="1:26" s="139" customFormat="1" ht="36" customHeight="1">
      <c r="A26" s="439" t="s">
        <v>553</v>
      </c>
      <c r="B26" s="441" t="s">
        <v>554</v>
      </c>
      <c r="C26" s="441" t="s">
        <v>555</v>
      </c>
      <c r="D26" s="441" t="s">
        <v>556</v>
      </c>
      <c r="E26" s="443" t="s">
        <v>557</v>
      </c>
      <c r="F26" s="443" t="s">
        <v>575</v>
      </c>
      <c r="G26" s="443" t="s">
        <v>558</v>
      </c>
      <c r="H26" s="443" t="s">
        <v>559</v>
      </c>
      <c r="I26" s="443" t="s">
        <v>560</v>
      </c>
      <c r="J26" s="443" t="s">
        <v>561</v>
      </c>
      <c r="K26" s="443" t="s">
        <v>562</v>
      </c>
      <c r="L26" s="443" t="s">
        <v>563</v>
      </c>
      <c r="M26" s="450" t="s">
        <v>564</v>
      </c>
      <c r="N26" s="452" t="s">
        <v>510</v>
      </c>
      <c r="O26" s="439" t="s">
        <v>565</v>
      </c>
      <c r="P26" s="447"/>
      <c r="Q26" s="448"/>
      <c r="R26" s="439" t="s">
        <v>566</v>
      </c>
      <c r="S26" s="447"/>
      <c r="T26" s="448"/>
      <c r="U26" s="439" t="s">
        <v>567</v>
      </c>
      <c r="V26" s="447"/>
      <c r="W26" s="448"/>
      <c r="X26" s="439" t="s">
        <v>617</v>
      </c>
      <c r="Y26" s="447"/>
      <c r="Z26" s="448"/>
    </row>
    <row r="27" spans="1:26" s="143" customFormat="1" ht="39.75" customHeight="1" thickBot="1">
      <c r="A27" s="440"/>
      <c r="B27" s="442"/>
      <c r="C27" s="442"/>
      <c r="D27" s="442"/>
      <c r="E27" s="449"/>
      <c r="F27" s="449"/>
      <c r="G27" s="449"/>
      <c r="H27" s="449"/>
      <c r="I27" s="449"/>
      <c r="J27" s="449"/>
      <c r="K27" s="449"/>
      <c r="L27" s="449"/>
      <c r="M27" s="451"/>
      <c r="N27" s="453"/>
      <c r="O27" s="141" t="s">
        <v>568</v>
      </c>
      <c r="P27" s="140" t="s">
        <v>569</v>
      </c>
      <c r="Q27" s="142" t="s">
        <v>570</v>
      </c>
      <c r="R27" s="141" t="s">
        <v>568</v>
      </c>
      <c r="S27" s="140" t="s">
        <v>569</v>
      </c>
      <c r="T27" s="142" t="s">
        <v>570</v>
      </c>
      <c r="U27" s="141" t="s">
        <v>568</v>
      </c>
      <c r="V27" s="140" t="s">
        <v>569</v>
      </c>
      <c r="W27" s="142" t="s">
        <v>570</v>
      </c>
      <c r="X27" s="141" t="s">
        <v>568</v>
      </c>
      <c r="Y27" s="140" t="s">
        <v>569</v>
      </c>
      <c r="Z27" s="142" t="s">
        <v>570</v>
      </c>
    </row>
    <row r="28" spans="1:26" ht="25.5">
      <c r="A28" s="144"/>
      <c r="B28" s="145"/>
      <c r="C28" s="146"/>
      <c r="D28" s="146"/>
      <c r="E28" s="146"/>
      <c r="F28" s="146" t="s">
        <v>576</v>
      </c>
      <c r="G28" s="146"/>
      <c r="H28" s="147">
        <v>43131</v>
      </c>
      <c r="I28" s="146">
        <f>+H28-Q28</f>
        <v>30</v>
      </c>
      <c r="J28" s="146"/>
      <c r="K28" s="148">
        <v>43190</v>
      </c>
      <c r="L28" s="146">
        <f>+K28-H28</f>
        <v>59</v>
      </c>
      <c r="M28" s="149"/>
      <c r="N28" s="150"/>
      <c r="O28" s="151"/>
      <c r="P28" s="152"/>
      <c r="Q28" s="153">
        <v>43101</v>
      </c>
      <c r="R28" s="151"/>
      <c r="S28" s="152"/>
      <c r="T28" s="154"/>
      <c r="U28" s="151"/>
      <c r="V28" s="152"/>
      <c r="W28" s="154"/>
      <c r="X28" s="151"/>
      <c r="Y28" s="152"/>
      <c r="Z28" s="154"/>
    </row>
    <row r="29" spans="1:26" ht="12.75">
      <c r="A29" s="155"/>
      <c r="B29" s="129"/>
      <c r="C29" s="130"/>
      <c r="D29" s="130"/>
      <c r="E29" s="130"/>
      <c r="F29" s="152"/>
      <c r="G29" s="152"/>
      <c r="H29" s="130"/>
      <c r="I29" s="152">
        <f>+H29-Q29</f>
        <v>0</v>
      </c>
      <c r="J29" s="152"/>
      <c r="K29" s="156"/>
      <c r="L29" s="152"/>
      <c r="M29" s="157"/>
      <c r="N29" s="158"/>
      <c r="O29" s="159"/>
      <c r="P29" s="130"/>
      <c r="Q29" s="157"/>
      <c r="R29" s="159"/>
      <c r="S29" s="130"/>
      <c r="T29" s="157"/>
      <c r="U29" s="159"/>
      <c r="V29" s="130"/>
      <c r="W29" s="157"/>
      <c r="X29" s="159"/>
      <c r="Y29" s="130"/>
      <c r="Z29" s="157"/>
    </row>
    <row r="30" spans="1:26" ht="12.75">
      <c r="A30" s="155"/>
      <c r="B30" s="129"/>
      <c r="C30" s="130"/>
      <c r="D30" s="130"/>
      <c r="E30" s="130"/>
      <c r="F30" s="152"/>
      <c r="G30" s="152"/>
      <c r="H30" s="130"/>
      <c r="I30" s="152"/>
      <c r="J30" s="152"/>
      <c r="K30" s="156"/>
      <c r="L30" s="152"/>
      <c r="M30" s="157"/>
      <c r="N30" s="158"/>
      <c r="O30" s="159"/>
      <c r="P30" s="130"/>
      <c r="Q30" s="157"/>
      <c r="R30" s="159"/>
      <c r="S30" s="130"/>
      <c r="T30" s="157"/>
      <c r="U30" s="159"/>
      <c r="V30" s="130"/>
      <c r="W30" s="157"/>
      <c r="X30" s="159"/>
      <c r="Y30" s="130"/>
      <c r="Z30" s="157"/>
    </row>
    <row r="31" spans="1:26" ht="12.75">
      <c r="A31" s="155"/>
      <c r="B31" s="129"/>
      <c r="C31" s="130"/>
      <c r="D31" s="130"/>
      <c r="E31" s="130"/>
      <c r="F31" s="152"/>
      <c r="G31" s="152"/>
      <c r="H31" s="130"/>
      <c r="I31" s="152"/>
      <c r="J31" s="152"/>
      <c r="K31" s="156"/>
      <c r="L31" s="152"/>
      <c r="M31" s="157"/>
      <c r="N31" s="158"/>
      <c r="O31" s="159"/>
      <c r="P31" s="130"/>
      <c r="Q31" s="157"/>
      <c r="R31" s="159"/>
      <c r="S31" s="130"/>
      <c r="T31" s="157"/>
      <c r="U31" s="159"/>
      <c r="V31" s="130"/>
      <c r="W31" s="157"/>
      <c r="X31" s="159"/>
      <c r="Y31" s="130"/>
      <c r="Z31" s="157"/>
    </row>
    <row r="32" spans="1:26" ht="12.75">
      <c r="A32" s="155"/>
      <c r="B32" s="129"/>
      <c r="C32" s="130"/>
      <c r="D32" s="130"/>
      <c r="E32" s="130"/>
      <c r="F32" s="152"/>
      <c r="G32" s="152"/>
      <c r="H32" s="130"/>
      <c r="I32" s="152"/>
      <c r="J32" s="152"/>
      <c r="K32" s="156"/>
      <c r="L32" s="152"/>
      <c r="M32" s="157"/>
      <c r="N32" s="158"/>
      <c r="O32" s="159"/>
      <c r="P32" s="130"/>
      <c r="Q32" s="157"/>
      <c r="R32" s="159"/>
      <c r="S32" s="130"/>
      <c r="T32" s="157"/>
      <c r="U32" s="159"/>
      <c r="V32" s="130"/>
      <c r="W32" s="157"/>
      <c r="X32" s="159"/>
      <c r="Y32" s="130"/>
      <c r="Z32" s="157"/>
    </row>
    <row r="33" spans="1:26" ht="12.75">
      <c r="A33" s="155"/>
      <c r="B33" s="129"/>
      <c r="C33" s="130"/>
      <c r="D33" s="130"/>
      <c r="E33" s="130"/>
      <c r="F33" s="152"/>
      <c r="G33" s="152"/>
      <c r="H33" s="130"/>
      <c r="I33" s="152"/>
      <c r="J33" s="152"/>
      <c r="K33" s="156"/>
      <c r="L33" s="152"/>
      <c r="M33" s="157"/>
      <c r="N33" s="158"/>
      <c r="O33" s="159"/>
      <c r="P33" s="130"/>
      <c r="Q33" s="157"/>
      <c r="R33" s="159"/>
      <c r="S33" s="130"/>
      <c r="T33" s="157"/>
      <c r="U33" s="159"/>
      <c r="V33" s="130"/>
      <c r="W33" s="157"/>
      <c r="X33" s="159"/>
      <c r="Y33" s="130"/>
      <c r="Z33" s="157"/>
    </row>
    <row r="34" spans="1:26" ht="12.75">
      <c r="A34" s="155"/>
      <c r="B34" s="129"/>
      <c r="C34" s="130"/>
      <c r="D34" s="130"/>
      <c r="E34" s="130"/>
      <c r="F34" s="152"/>
      <c r="G34" s="152"/>
      <c r="H34" s="130"/>
      <c r="I34" s="152"/>
      <c r="J34" s="152"/>
      <c r="K34" s="156"/>
      <c r="L34" s="152"/>
      <c r="M34" s="157"/>
      <c r="N34" s="158"/>
      <c r="O34" s="159"/>
      <c r="P34" s="130"/>
      <c r="Q34" s="157"/>
      <c r="R34" s="159"/>
      <c r="S34" s="130"/>
      <c r="T34" s="157"/>
      <c r="U34" s="159"/>
      <c r="V34" s="130"/>
      <c r="W34" s="157"/>
      <c r="X34" s="159"/>
      <c r="Y34" s="130"/>
      <c r="Z34" s="157"/>
    </row>
    <row r="35" spans="1:26" ht="12.75">
      <c r="A35" s="155"/>
      <c r="B35" s="129"/>
      <c r="C35" s="130"/>
      <c r="D35" s="130"/>
      <c r="E35" s="130"/>
      <c r="F35" s="152"/>
      <c r="G35" s="152"/>
      <c r="H35" s="130"/>
      <c r="I35" s="152"/>
      <c r="J35" s="152"/>
      <c r="K35" s="156"/>
      <c r="L35" s="152"/>
      <c r="M35" s="157"/>
      <c r="N35" s="158"/>
      <c r="O35" s="159"/>
      <c r="P35" s="130"/>
      <c r="Q35" s="157"/>
      <c r="R35" s="159"/>
      <c r="S35" s="130"/>
      <c r="T35" s="157"/>
      <c r="U35" s="159"/>
      <c r="V35" s="130"/>
      <c r="W35" s="157"/>
      <c r="X35" s="159"/>
      <c r="Y35" s="130"/>
      <c r="Z35" s="157"/>
    </row>
    <row r="36" spans="1:26" ht="12.75">
      <c r="A36" s="155"/>
      <c r="B36" s="129"/>
      <c r="C36" s="130"/>
      <c r="D36" s="130"/>
      <c r="E36" s="130"/>
      <c r="F36" s="152"/>
      <c r="G36" s="152"/>
      <c r="H36" s="130"/>
      <c r="I36" s="152"/>
      <c r="J36" s="152"/>
      <c r="K36" s="156"/>
      <c r="L36" s="152"/>
      <c r="M36" s="157"/>
      <c r="N36" s="158"/>
      <c r="O36" s="159"/>
      <c r="P36" s="130"/>
      <c r="Q36" s="157"/>
      <c r="R36" s="159"/>
      <c r="S36" s="130"/>
      <c r="T36" s="157"/>
      <c r="U36" s="159"/>
      <c r="V36" s="130"/>
      <c r="W36" s="157"/>
      <c r="X36" s="159"/>
      <c r="Y36" s="130"/>
      <c r="Z36" s="157"/>
    </row>
    <row r="37" spans="1:26" ht="12.75">
      <c r="A37" s="155"/>
      <c r="B37" s="129"/>
      <c r="C37" s="130"/>
      <c r="D37" s="130"/>
      <c r="E37" s="130"/>
      <c r="F37" s="152"/>
      <c r="G37" s="152"/>
      <c r="H37" s="130"/>
      <c r="I37" s="152"/>
      <c r="J37" s="152"/>
      <c r="K37" s="156"/>
      <c r="L37" s="152"/>
      <c r="M37" s="157"/>
      <c r="N37" s="158"/>
      <c r="O37" s="159"/>
      <c r="P37" s="130"/>
      <c r="Q37" s="157"/>
      <c r="R37" s="159"/>
      <c r="S37" s="130"/>
      <c r="T37" s="157"/>
      <c r="U37" s="159"/>
      <c r="V37" s="130"/>
      <c r="W37" s="157"/>
      <c r="X37" s="159"/>
      <c r="Y37" s="130"/>
      <c r="Z37" s="157"/>
    </row>
    <row r="38" spans="1:26" ht="12.75">
      <c r="A38" s="155"/>
      <c r="B38" s="129"/>
      <c r="C38" s="130"/>
      <c r="D38" s="130"/>
      <c r="E38" s="130"/>
      <c r="F38" s="152"/>
      <c r="G38" s="152"/>
      <c r="H38" s="130"/>
      <c r="I38" s="152"/>
      <c r="J38" s="152"/>
      <c r="K38" s="156"/>
      <c r="L38" s="152"/>
      <c r="M38" s="157"/>
      <c r="N38" s="158"/>
      <c r="O38" s="159"/>
      <c r="P38" s="130"/>
      <c r="Q38" s="157"/>
      <c r="R38" s="159"/>
      <c r="S38" s="130"/>
      <c r="T38" s="157"/>
      <c r="U38" s="159"/>
      <c r="V38" s="130"/>
      <c r="W38" s="157"/>
      <c r="X38" s="159"/>
      <c r="Y38" s="130"/>
      <c r="Z38" s="157"/>
    </row>
    <row r="39" spans="1:26" ht="12.75">
      <c r="A39" s="155"/>
      <c r="B39" s="129"/>
      <c r="C39" s="130"/>
      <c r="D39" s="130"/>
      <c r="E39" s="130"/>
      <c r="F39" s="152"/>
      <c r="G39" s="152"/>
      <c r="H39" s="130"/>
      <c r="I39" s="152"/>
      <c r="J39" s="152"/>
      <c r="K39" s="156"/>
      <c r="L39" s="152"/>
      <c r="M39" s="157"/>
      <c r="N39" s="158"/>
      <c r="O39" s="159"/>
      <c r="P39" s="130"/>
      <c r="Q39" s="157"/>
      <c r="R39" s="159"/>
      <c r="S39" s="130"/>
      <c r="T39" s="157"/>
      <c r="U39" s="159"/>
      <c r="V39" s="130"/>
      <c r="W39" s="157"/>
      <c r="X39" s="159"/>
      <c r="Y39" s="130"/>
      <c r="Z39" s="157"/>
    </row>
    <row r="40" spans="1:26" ht="12.75">
      <c r="A40" s="155"/>
      <c r="B40" s="129"/>
      <c r="C40" s="130"/>
      <c r="D40" s="130"/>
      <c r="E40" s="130"/>
      <c r="F40" s="152"/>
      <c r="G40" s="152"/>
      <c r="H40" s="130"/>
      <c r="I40" s="152"/>
      <c r="J40" s="152"/>
      <c r="K40" s="156"/>
      <c r="L40" s="152"/>
      <c r="M40" s="157"/>
      <c r="N40" s="158"/>
      <c r="O40" s="159"/>
      <c r="P40" s="130"/>
      <c r="Q40" s="157"/>
      <c r="R40" s="159"/>
      <c r="S40" s="130"/>
      <c r="T40" s="157"/>
      <c r="U40" s="159"/>
      <c r="V40" s="130"/>
      <c r="W40" s="157"/>
      <c r="X40" s="159"/>
      <c r="Y40" s="130"/>
      <c r="Z40" s="157"/>
    </row>
    <row r="41" spans="1:26" ht="12.75">
      <c r="A41" s="155"/>
      <c r="B41" s="129"/>
      <c r="C41" s="130"/>
      <c r="D41" s="130"/>
      <c r="E41" s="130"/>
      <c r="F41" s="152"/>
      <c r="G41" s="152"/>
      <c r="H41" s="130"/>
      <c r="I41" s="152"/>
      <c r="J41" s="152"/>
      <c r="K41" s="156"/>
      <c r="L41" s="152"/>
      <c r="M41" s="157"/>
      <c r="N41" s="158"/>
      <c r="O41" s="159"/>
      <c r="P41" s="130"/>
      <c r="Q41" s="157"/>
      <c r="R41" s="159"/>
      <c r="S41" s="130"/>
      <c r="T41" s="157"/>
      <c r="U41" s="159"/>
      <c r="V41" s="130"/>
      <c r="W41" s="157"/>
      <c r="X41" s="159"/>
      <c r="Y41" s="130"/>
      <c r="Z41" s="157"/>
    </row>
    <row r="42" spans="1:26" ht="12.75">
      <c r="A42" s="155"/>
      <c r="B42" s="129"/>
      <c r="C42" s="130"/>
      <c r="D42" s="130"/>
      <c r="E42" s="130"/>
      <c r="F42" s="152"/>
      <c r="G42" s="152"/>
      <c r="H42" s="130"/>
      <c r="I42" s="152"/>
      <c r="J42" s="152"/>
      <c r="K42" s="156"/>
      <c r="L42" s="152"/>
      <c r="M42" s="157"/>
      <c r="N42" s="158"/>
      <c r="O42" s="159"/>
      <c r="P42" s="130"/>
      <c r="Q42" s="157"/>
      <c r="R42" s="159"/>
      <c r="S42" s="130"/>
      <c r="T42" s="157"/>
      <c r="U42" s="159"/>
      <c r="V42" s="130"/>
      <c r="W42" s="157"/>
      <c r="X42" s="159"/>
      <c r="Y42" s="130"/>
      <c r="Z42" s="157"/>
    </row>
    <row r="43" spans="1:26" ht="12.75">
      <c r="A43" s="155"/>
      <c r="B43" s="129"/>
      <c r="C43" s="130"/>
      <c r="D43" s="130"/>
      <c r="E43" s="130"/>
      <c r="F43" s="152"/>
      <c r="G43" s="152"/>
      <c r="H43" s="130"/>
      <c r="I43" s="152"/>
      <c r="J43" s="152"/>
      <c r="K43" s="156"/>
      <c r="L43" s="152"/>
      <c r="M43" s="157"/>
      <c r="N43" s="158"/>
      <c r="O43" s="159"/>
      <c r="P43" s="130"/>
      <c r="Q43" s="157"/>
      <c r="R43" s="159"/>
      <c r="S43" s="130"/>
      <c r="T43" s="157"/>
      <c r="U43" s="159"/>
      <c r="V43" s="130"/>
      <c r="W43" s="157"/>
      <c r="X43" s="159"/>
      <c r="Y43" s="130"/>
      <c r="Z43" s="157"/>
    </row>
    <row r="44" spans="1:26" ht="12.75">
      <c r="A44" s="155"/>
      <c r="B44" s="129"/>
      <c r="C44" s="130"/>
      <c r="D44" s="130"/>
      <c r="E44" s="130"/>
      <c r="F44" s="152"/>
      <c r="G44" s="152"/>
      <c r="H44" s="130"/>
      <c r="I44" s="152"/>
      <c r="J44" s="152"/>
      <c r="K44" s="156"/>
      <c r="L44" s="152"/>
      <c r="M44" s="157"/>
      <c r="N44" s="158"/>
      <c r="O44" s="159"/>
      <c r="P44" s="130"/>
      <c r="Q44" s="157"/>
      <c r="R44" s="159"/>
      <c r="S44" s="130"/>
      <c r="T44" s="157"/>
      <c r="U44" s="159"/>
      <c r="V44" s="130"/>
      <c r="W44" s="157"/>
      <c r="X44" s="159"/>
      <c r="Y44" s="130"/>
      <c r="Z44" s="157"/>
    </row>
    <row r="45" spans="1:26" ht="12.75">
      <c r="A45" s="155"/>
      <c r="B45" s="129"/>
      <c r="C45" s="130"/>
      <c r="D45" s="130"/>
      <c r="E45" s="130"/>
      <c r="F45" s="152"/>
      <c r="G45" s="152"/>
      <c r="H45" s="130"/>
      <c r="I45" s="152"/>
      <c r="J45" s="152"/>
      <c r="K45" s="156"/>
      <c r="L45" s="152"/>
      <c r="M45" s="157"/>
      <c r="N45" s="158"/>
      <c r="O45" s="159"/>
      <c r="P45" s="130"/>
      <c r="Q45" s="157"/>
      <c r="R45" s="159"/>
      <c r="S45" s="130"/>
      <c r="T45" s="157"/>
      <c r="U45" s="159"/>
      <c r="V45" s="130"/>
      <c r="W45" s="157"/>
      <c r="X45" s="159"/>
      <c r="Y45" s="130"/>
      <c r="Z45" s="157"/>
    </row>
    <row r="46" spans="1:26" ht="12.75">
      <c r="A46" s="155"/>
      <c r="B46" s="129"/>
      <c r="C46" s="130"/>
      <c r="D46" s="130"/>
      <c r="E46" s="130"/>
      <c r="F46" s="152"/>
      <c r="G46" s="152"/>
      <c r="H46" s="130"/>
      <c r="I46" s="152"/>
      <c r="J46" s="152"/>
      <c r="K46" s="156"/>
      <c r="L46" s="152"/>
      <c r="M46" s="157"/>
      <c r="N46" s="158"/>
      <c r="O46" s="159"/>
      <c r="P46" s="130"/>
      <c r="Q46" s="157"/>
      <c r="R46" s="159"/>
      <c r="S46" s="130"/>
      <c r="T46" s="157"/>
      <c r="U46" s="159"/>
      <c r="V46" s="130"/>
      <c r="W46" s="157"/>
      <c r="X46" s="159"/>
      <c r="Y46" s="130"/>
      <c r="Z46" s="157"/>
    </row>
    <row r="47" spans="1:26" ht="12.75">
      <c r="A47" s="155"/>
      <c r="B47" s="129"/>
      <c r="C47" s="130"/>
      <c r="D47" s="130"/>
      <c r="E47" s="130"/>
      <c r="F47" s="152"/>
      <c r="G47" s="152"/>
      <c r="H47" s="130"/>
      <c r="I47" s="152"/>
      <c r="J47" s="152"/>
      <c r="K47" s="156"/>
      <c r="L47" s="152"/>
      <c r="M47" s="157"/>
      <c r="N47" s="158"/>
      <c r="O47" s="159"/>
      <c r="P47" s="130"/>
      <c r="Q47" s="157"/>
      <c r="R47" s="159"/>
      <c r="S47" s="130"/>
      <c r="T47" s="157"/>
      <c r="U47" s="159"/>
      <c r="V47" s="130"/>
      <c r="W47" s="157"/>
      <c r="X47" s="159"/>
      <c r="Y47" s="130"/>
      <c r="Z47" s="157"/>
    </row>
    <row r="48" spans="1:26" ht="12.75">
      <c r="A48" s="155"/>
      <c r="B48" s="129"/>
      <c r="C48" s="130"/>
      <c r="D48" s="130"/>
      <c r="E48" s="130"/>
      <c r="F48" s="152"/>
      <c r="G48" s="152"/>
      <c r="H48" s="130"/>
      <c r="I48" s="152"/>
      <c r="J48" s="152"/>
      <c r="K48" s="156"/>
      <c r="L48" s="152"/>
      <c r="M48" s="157"/>
      <c r="N48" s="158"/>
      <c r="O48" s="159"/>
      <c r="P48" s="130"/>
      <c r="Q48" s="157"/>
      <c r="R48" s="159"/>
      <c r="S48" s="130"/>
      <c r="T48" s="157"/>
      <c r="U48" s="159"/>
      <c r="V48" s="130"/>
      <c r="W48" s="157"/>
      <c r="X48" s="159"/>
      <c r="Y48" s="130"/>
      <c r="Z48" s="157"/>
    </row>
    <row r="49" spans="1:26" ht="12.75">
      <c r="A49" s="155"/>
      <c r="B49" s="129"/>
      <c r="C49" s="130"/>
      <c r="D49" s="130"/>
      <c r="E49" s="130"/>
      <c r="F49" s="152"/>
      <c r="G49" s="152"/>
      <c r="H49" s="130"/>
      <c r="I49" s="152"/>
      <c r="J49" s="152"/>
      <c r="K49" s="156"/>
      <c r="L49" s="152"/>
      <c r="M49" s="157"/>
      <c r="N49" s="158"/>
      <c r="O49" s="159"/>
      <c r="P49" s="130"/>
      <c r="Q49" s="157"/>
      <c r="R49" s="159"/>
      <c r="S49" s="130"/>
      <c r="T49" s="157"/>
      <c r="U49" s="159"/>
      <c r="V49" s="130"/>
      <c r="W49" s="157"/>
      <c r="X49" s="159"/>
      <c r="Y49" s="130"/>
      <c r="Z49" s="157"/>
    </row>
    <row r="50" spans="1:26" ht="12.75">
      <c r="A50" s="155"/>
      <c r="B50" s="129"/>
      <c r="C50" s="130"/>
      <c r="D50" s="130"/>
      <c r="E50" s="130"/>
      <c r="F50" s="152"/>
      <c r="G50" s="152"/>
      <c r="H50" s="130"/>
      <c r="I50" s="152"/>
      <c r="J50" s="152"/>
      <c r="K50" s="156"/>
      <c r="L50" s="152"/>
      <c r="M50" s="157"/>
      <c r="N50" s="158"/>
      <c r="O50" s="159"/>
      <c r="P50" s="130"/>
      <c r="Q50" s="157"/>
      <c r="R50" s="159"/>
      <c r="S50" s="130"/>
      <c r="T50" s="157"/>
      <c r="U50" s="159"/>
      <c r="V50" s="130"/>
      <c r="W50" s="157"/>
      <c r="X50" s="159"/>
      <c r="Y50" s="130"/>
      <c r="Z50" s="157"/>
    </row>
    <row r="51" spans="1:26" ht="12.75">
      <c r="A51" s="155"/>
      <c r="B51" s="129"/>
      <c r="C51" s="130"/>
      <c r="D51" s="130"/>
      <c r="E51" s="130"/>
      <c r="F51" s="152"/>
      <c r="G51" s="152"/>
      <c r="H51" s="130"/>
      <c r="I51" s="152"/>
      <c r="J51" s="152"/>
      <c r="K51" s="156"/>
      <c r="L51" s="152"/>
      <c r="M51" s="157"/>
      <c r="N51" s="158"/>
      <c r="O51" s="159"/>
      <c r="P51" s="130"/>
      <c r="Q51" s="157"/>
      <c r="R51" s="159"/>
      <c r="S51" s="130"/>
      <c r="T51" s="157"/>
      <c r="U51" s="159"/>
      <c r="V51" s="130"/>
      <c r="W51" s="157"/>
      <c r="X51" s="159"/>
      <c r="Y51" s="130"/>
      <c r="Z51" s="157"/>
    </row>
    <row r="52" spans="1:26" ht="12.75">
      <c r="A52" s="155"/>
      <c r="B52" s="129"/>
      <c r="C52" s="130"/>
      <c r="D52" s="130"/>
      <c r="E52" s="130"/>
      <c r="F52" s="152"/>
      <c r="G52" s="152"/>
      <c r="H52" s="130"/>
      <c r="I52" s="152"/>
      <c r="J52" s="152"/>
      <c r="K52" s="156"/>
      <c r="L52" s="152"/>
      <c r="M52" s="157"/>
      <c r="N52" s="158"/>
      <c r="O52" s="159"/>
      <c r="P52" s="130"/>
      <c r="Q52" s="157"/>
      <c r="R52" s="159"/>
      <c r="S52" s="130"/>
      <c r="T52" s="157"/>
      <c r="U52" s="159"/>
      <c r="V52" s="130"/>
      <c r="W52" s="157"/>
      <c r="X52" s="159"/>
      <c r="Y52" s="130"/>
      <c r="Z52" s="157"/>
    </row>
    <row r="53" spans="1:26" ht="12.75">
      <c r="A53" s="155"/>
      <c r="B53" s="129"/>
      <c r="C53" s="130"/>
      <c r="D53" s="130"/>
      <c r="E53" s="130"/>
      <c r="F53" s="152"/>
      <c r="G53" s="152"/>
      <c r="H53" s="130"/>
      <c r="I53" s="152"/>
      <c r="J53" s="152"/>
      <c r="K53" s="156"/>
      <c r="L53" s="152"/>
      <c r="M53" s="157"/>
      <c r="N53" s="158"/>
      <c r="O53" s="159"/>
      <c r="P53" s="130"/>
      <c r="Q53" s="157"/>
      <c r="R53" s="159"/>
      <c r="S53" s="130"/>
      <c r="T53" s="157"/>
      <c r="U53" s="159"/>
      <c r="V53" s="130"/>
      <c r="W53" s="157"/>
      <c r="X53" s="159"/>
      <c r="Y53" s="130"/>
      <c r="Z53" s="157"/>
    </row>
    <row r="54" spans="1:26" ht="12.75">
      <c r="A54" s="155"/>
      <c r="B54" s="129"/>
      <c r="C54" s="130"/>
      <c r="D54" s="130"/>
      <c r="E54" s="130"/>
      <c r="F54" s="152"/>
      <c r="G54" s="152"/>
      <c r="H54" s="130"/>
      <c r="I54" s="152"/>
      <c r="J54" s="152"/>
      <c r="K54" s="156"/>
      <c r="L54" s="152"/>
      <c r="M54" s="157"/>
      <c r="N54" s="158"/>
      <c r="O54" s="159"/>
      <c r="P54" s="130"/>
      <c r="Q54" s="157"/>
      <c r="R54" s="159"/>
      <c r="S54" s="130"/>
      <c r="T54" s="157"/>
      <c r="U54" s="159"/>
      <c r="V54" s="130"/>
      <c r="W54" s="157"/>
      <c r="X54" s="159"/>
      <c r="Y54" s="130"/>
      <c r="Z54" s="157"/>
    </row>
    <row r="55" spans="1:26" ht="12.75">
      <c r="A55" s="155"/>
      <c r="B55" s="129"/>
      <c r="C55" s="130"/>
      <c r="D55" s="130"/>
      <c r="E55" s="130"/>
      <c r="F55" s="152"/>
      <c r="G55" s="152"/>
      <c r="H55" s="130"/>
      <c r="I55" s="152"/>
      <c r="J55" s="152"/>
      <c r="K55" s="156"/>
      <c r="L55" s="152"/>
      <c r="M55" s="157"/>
      <c r="N55" s="158"/>
      <c r="O55" s="159"/>
      <c r="P55" s="130"/>
      <c r="Q55" s="157"/>
      <c r="R55" s="159"/>
      <c r="S55" s="130"/>
      <c r="T55" s="157"/>
      <c r="U55" s="159"/>
      <c r="V55" s="130"/>
      <c r="W55" s="157"/>
      <c r="X55" s="159"/>
      <c r="Y55" s="130"/>
      <c r="Z55" s="157"/>
    </row>
    <row r="56" spans="1:26" ht="12.75">
      <c r="A56" s="155"/>
      <c r="B56" s="129"/>
      <c r="C56" s="130"/>
      <c r="D56" s="130"/>
      <c r="E56" s="130"/>
      <c r="F56" s="152"/>
      <c r="G56" s="152"/>
      <c r="H56" s="130"/>
      <c r="I56" s="152"/>
      <c r="J56" s="152"/>
      <c r="K56" s="156"/>
      <c r="L56" s="152"/>
      <c r="M56" s="157"/>
      <c r="N56" s="158"/>
      <c r="O56" s="159"/>
      <c r="P56" s="130"/>
      <c r="Q56" s="157"/>
      <c r="R56" s="159"/>
      <c r="S56" s="130"/>
      <c r="T56" s="157"/>
      <c r="U56" s="159"/>
      <c r="V56" s="130"/>
      <c r="W56" s="157"/>
      <c r="X56" s="159"/>
      <c r="Y56" s="130"/>
      <c r="Z56" s="157"/>
    </row>
    <row r="57" spans="1:26" ht="12.75">
      <c r="A57" s="155"/>
      <c r="B57" s="129"/>
      <c r="C57" s="130"/>
      <c r="D57" s="130"/>
      <c r="E57" s="130"/>
      <c r="F57" s="152"/>
      <c r="G57" s="152"/>
      <c r="H57" s="130"/>
      <c r="I57" s="152"/>
      <c r="J57" s="152"/>
      <c r="K57" s="156"/>
      <c r="L57" s="152"/>
      <c r="M57" s="157"/>
      <c r="N57" s="158"/>
      <c r="O57" s="159"/>
      <c r="P57" s="130"/>
      <c r="Q57" s="157"/>
      <c r="R57" s="159"/>
      <c r="S57" s="130"/>
      <c r="T57" s="157"/>
      <c r="U57" s="159"/>
      <c r="V57" s="130"/>
      <c r="W57" s="157"/>
      <c r="X57" s="159"/>
      <c r="Y57" s="130"/>
      <c r="Z57" s="157"/>
    </row>
    <row r="58" spans="1:26" ht="12.75">
      <c r="A58" s="155"/>
      <c r="B58" s="129"/>
      <c r="C58" s="130"/>
      <c r="D58" s="130"/>
      <c r="E58" s="130"/>
      <c r="F58" s="152"/>
      <c r="G58" s="152"/>
      <c r="H58" s="130"/>
      <c r="I58" s="152"/>
      <c r="J58" s="152"/>
      <c r="K58" s="156"/>
      <c r="L58" s="152"/>
      <c r="M58" s="157"/>
      <c r="N58" s="158"/>
      <c r="O58" s="159"/>
      <c r="P58" s="130"/>
      <c r="Q58" s="157"/>
      <c r="R58" s="159"/>
      <c r="S58" s="130"/>
      <c r="T58" s="157"/>
      <c r="U58" s="159"/>
      <c r="V58" s="130"/>
      <c r="W58" s="157"/>
      <c r="X58" s="159"/>
      <c r="Y58" s="130"/>
      <c r="Z58" s="157"/>
    </row>
    <row r="59" spans="1:26" ht="12.75">
      <c r="A59" s="155"/>
      <c r="B59" s="129"/>
      <c r="C59" s="130"/>
      <c r="D59" s="130"/>
      <c r="E59" s="130"/>
      <c r="F59" s="152"/>
      <c r="G59" s="152"/>
      <c r="H59" s="130"/>
      <c r="I59" s="152"/>
      <c r="J59" s="152"/>
      <c r="K59" s="156"/>
      <c r="L59" s="152"/>
      <c r="M59" s="157"/>
      <c r="N59" s="158"/>
      <c r="O59" s="159"/>
      <c r="P59" s="130"/>
      <c r="Q59" s="157"/>
      <c r="R59" s="159"/>
      <c r="S59" s="130"/>
      <c r="T59" s="157"/>
      <c r="U59" s="159"/>
      <c r="V59" s="130"/>
      <c r="W59" s="157"/>
      <c r="X59" s="159"/>
      <c r="Y59" s="130"/>
      <c r="Z59" s="157"/>
    </row>
    <row r="60" spans="1:26" ht="12.75">
      <c r="A60" s="155"/>
      <c r="B60" s="129"/>
      <c r="C60" s="130"/>
      <c r="D60" s="130"/>
      <c r="E60" s="130"/>
      <c r="F60" s="152"/>
      <c r="G60" s="152"/>
      <c r="H60" s="130"/>
      <c r="I60" s="152"/>
      <c r="J60" s="152"/>
      <c r="K60" s="156"/>
      <c r="L60" s="152"/>
      <c r="M60" s="157"/>
      <c r="N60" s="158"/>
      <c r="O60" s="159"/>
      <c r="P60" s="130"/>
      <c r="Q60" s="157"/>
      <c r="R60" s="159"/>
      <c r="S60" s="130"/>
      <c r="T60" s="157"/>
      <c r="U60" s="159"/>
      <c r="V60" s="130"/>
      <c r="W60" s="157"/>
      <c r="X60" s="159"/>
      <c r="Y60" s="130"/>
      <c r="Z60" s="157"/>
    </row>
    <row r="61" spans="1:26" ht="12.75">
      <c r="A61" s="155"/>
      <c r="B61" s="129"/>
      <c r="C61" s="130"/>
      <c r="D61" s="130"/>
      <c r="E61" s="130"/>
      <c r="F61" s="152"/>
      <c r="G61" s="152"/>
      <c r="H61" s="130"/>
      <c r="I61" s="152"/>
      <c r="J61" s="152"/>
      <c r="K61" s="156"/>
      <c r="L61" s="152"/>
      <c r="M61" s="157"/>
      <c r="N61" s="158"/>
      <c r="O61" s="159"/>
      <c r="P61" s="130"/>
      <c r="Q61" s="157"/>
      <c r="R61" s="159"/>
      <c r="S61" s="130"/>
      <c r="T61" s="157"/>
      <c r="U61" s="159"/>
      <c r="V61" s="130"/>
      <c r="W61" s="157"/>
      <c r="X61" s="159"/>
      <c r="Y61" s="130"/>
      <c r="Z61" s="157"/>
    </row>
    <row r="62" spans="1:26" ht="12.75">
      <c r="A62" s="155"/>
      <c r="B62" s="129"/>
      <c r="C62" s="130"/>
      <c r="D62" s="130"/>
      <c r="E62" s="130"/>
      <c r="F62" s="152"/>
      <c r="G62" s="152"/>
      <c r="H62" s="130"/>
      <c r="I62" s="152"/>
      <c r="J62" s="152"/>
      <c r="K62" s="156"/>
      <c r="L62" s="152"/>
      <c r="M62" s="157"/>
      <c r="N62" s="158"/>
      <c r="O62" s="159"/>
      <c r="P62" s="130"/>
      <c r="Q62" s="157"/>
      <c r="R62" s="159"/>
      <c r="S62" s="130"/>
      <c r="T62" s="157"/>
      <c r="U62" s="159"/>
      <c r="V62" s="130"/>
      <c r="W62" s="157"/>
      <c r="X62" s="159"/>
      <c r="Y62" s="130"/>
      <c r="Z62" s="157"/>
    </row>
    <row r="63" spans="1:26" ht="12.75">
      <c r="A63" s="155"/>
      <c r="B63" s="129"/>
      <c r="C63" s="130"/>
      <c r="D63" s="130"/>
      <c r="E63" s="130"/>
      <c r="F63" s="152"/>
      <c r="G63" s="152"/>
      <c r="H63" s="130"/>
      <c r="I63" s="152"/>
      <c r="J63" s="152"/>
      <c r="K63" s="156"/>
      <c r="L63" s="152"/>
      <c r="M63" s="157"/>
      <c r="N63" s="158"/>
      <c r="O63" s="159"/>
      <c r="P63" s="130"/>
      <c r="Q63" s="157"/>
      <c r="R63" s="159"/>
      <c r="S63" s="130"/>
      <c r="T63" s="157"/>
      <c r="U63" s="159"/>
      <c r="V63" s="130"/>
      <c r="W63" s="157"/>
      <c r="X63" s="159"/>
      <c r="Y63" s="130"/>
      <c r="Z63" s="157"/>
    </row>
    <row r="64" spans="1:26" ht="12.75">
      <c r="A64" s="155"/>
      <c r="B64" s="129"/>
      <c r="C64" s="130"/>
      <c r="D64" s="130"/>
      <c r="E64" s="130"/>
      <c r="F64" s="152"/>
      <c r="G64" s="152"/>
      <c r="H64" s="130"/>
      <c r="I64" s="152"/>
      <c r="J64" s="152"/>
      <c r="K64" s="156"/>
      <c r="L64" s="152"/>
      <c r="M64" s="157"/>
      <c r="N64" s="158"/>
      <c r="O64" s="159"/>
      <c r="P64" s="130"/>
      <c r="Q64" s="157"/>
      <c r="R64" s="159"/>
      <c r="S64" s="130"/>
      <c r="T64" s="157"/>
      <c r="U64" s="159"/>
      <c r="V64" s="130"/>
      <c r="W64" s="157"/>
      <c r="X64" s="159"/>
      <c r="Y64" s="130"/>
      <c r="Z64" s="157"/>
    </row>
    <row r="65" spans="1:26" ht="12.75">
      <c r="A65" s="155"/>
      <c r="B65" s="129"/>
      <c r="C65" s="130"/>
      <c r="D65" s="130"/>
      <c r="E65" s="130"/>
      <c r="F65" s="152"/>
      <c r="G65" s="152"/>
      <c r="H65" s="130"/>
      <c r="I65" s="152"/>
      <c r="J65" s="152"/>
      <c r="K65" s="156"/>
      <c r="L65" s="152"/>
      <c r="M65" s="157"/>
      <c r="N65" s="158"/>
      <c r="O65" s="159"/>
      <c r="P65" s="130"/>
      <c r="Q65" s="157"/>
      <c r="R65" s="159"/>
      <c r="S65" s="130"/>
      <c r="T65" s="157"/>
      <c r="U65" s="159"/>
      <c r="V65" s="130"/>
      <c r="W65" s="157"/>
      <c r="X65" s="159"/>
      <c r="Y65" s="130"/>
      <c r="Z65" s="157"/>
    </row>
    <row r="66" spans="1:26" ht="12.75">
      <c r="A66" s="155"/>
      <c r="B66" s="129"/>
      <c r="C66" s="130"/>
      <c r="D66" s="130"/>
      <c r="E66" s="130"/>
      <c r="F66" s="152"/>
      <c r="G66" s="152"/>
      <c r="H66" s="130"/>
      <c r="I66" s="152"/>
      <c r="J66" s="152"/>
      <c r="K66" s="156"/>
      <c r="L66" s="152"/>
      <c r="M66" s="157"/>
      <c r="N66" s="158"/>
      <c r="O66" s="159"/>
      <c r="P66" s="130"/>
      <c r="Q66" s="157"/>
      <c r="R66" s="159"/>
      <c r="S66" s="130"/>
      <c r="T66" s="157"/>
      <c r="U66" s="159"/>
      <c r="V66" s="130"/>
      <c r="W66" s="157"/>
      <c r="X66" s="159"/>
      <c r="Y66" s="130"/>
      <c r="Z66" s="157"/>
    </row>
    <row r="67" spans="1:26" ht="12.75">
      <c r="A67" s="155"/>
      <c r="B67" s="129"/>
      <c r="C67" s="130"/>
      <c r="D67" s="130"/>
      <c r="E67" s="130"/>
      <c r="F67" s="152"/>
      <c r="G67" s="152"/>
      <c r="H67" s="130"/>
      <c r="I67" s="152"/>
      <c r="J67" s="152"/>
      <c r="K67" s="156"/>
      <c r="L67" s="152"/>
      <c r="M67" s="157"/>
      <c r="N67" s="158"/>
      <c r="O67" s="159"/>
      <c r="P67" s="130"/>
      <c r="Q67" s="157"/>
      <c r="R67" s="159"/>
      <c r="S67" s="130"/>
      <c r="T67" s="157"/>
      <c r="U67" s="159"/>
      <c r="V67" s="130"/>
      <c r="W67" s="157"/>
      <c r="X67" s="159"/>
      <c r="Y67" s="130"/>
      <c r="Z67" s="157"/>
    </row>
    <row r="68" spans="1:26" ht="12.75">
      <c r="A68" s="155"/>
      <c r="B68" s="129"/>
      <c r="C68" s="130"/>
      <c r="D68" s="130"/>
      <c r="E68" s="130"/>
      <c r="F68" s="152"/>
      <c r="G68" s="152"/>
      <c r="H68" s="130"/>
      <c r="I68" s="152"/>
      <c r="J68" s="152"/>
      <c r="K68" s="156"/>
      <c r="L68" s="152"/>
      <c r="M68" s="157"/>
      <c r="N68" s="158"/>
      <c r="O68" s="159"/>
      <c r="P68" s="130"/>
      <c r="Q68" s="157"/>
      <c r="R68" s="159"/>
      <c r="S68" s="130"/>
      <c r="T68" s="157"/>
      <c r="U68" s="159"/>
      <c r="V68" s="130"/>
      <c r="W68" s="157"/>
      <c r="X68" s="159"/>
      <c r="Y68" s="130"/>
      <c r="Z68" s="157"/>
    </row>
    <row r="69" spans="1:26" ht="12.75">
      <c r="A69" s="155"/>
      <c r="B69" s="129"/>
      <c r="C69" s="130"/>
      <c r="D69" s="130"/>
      <c r="E69" s="130"/>
      <c r="F69" s="152"/>
      <c r="G69" s="152"/>
      <c r="H69" s="130"/>
      <c r="I69" s="152"/>
      <c r="J69" s="152"/>
      <c r="K69" s="156"/>
      <c r="L69" s="152"/>
      <c r="M69" s="157"/>
      <c r="N69" s="158"/>
      <c r="O69" s="159"/>
      <c r="P69" s="130"/>
      <c r="Q69" s="157"/>
      <c r="R69" s="159"/>
      <c r="S69" s="130"/>
      <c r="T69" s="157"/>
      <c r="U69" s="159"/>
      <c r="V69" s="130"/>
      <c r="W69" s="157"/>
      <c r="X69" s="159"/>
      <c r="Y69" s="130"/>
      <c r="Z69" s="157"/>
    </row>
    <row r="70" spans="1:26" ht="13.5" thickBot="1">
      <c r="A70" s="160"/>
      <c r="B70" s="161"/>
      <c r="C70" s="162"/>
      <c r="D70" s="162"/>
      <c r="E70" s="162"/>
      <c r="F70" s="163"/>
      <c r="G70" s="163"/>
      <c r="H70" s="162"/>
      <c r="I70" s="163"/>
      <c r="J70" s="163"/>
      <c r="K70" s="164"/>
      <c r="L70" s="163"/>
      <c r="M70" s="165"/>
      <c r="N70" s="166"/>
      <c r="O70" s="167"/>
      <c r="P70" s="162"/>
      <c r="Q70" s="165"/>
      <c r="R70" s="167"/>
      <c r="S70" s="162"/>
      <c r="T70" s="165"/>
      <c r="U70" s="167"/>
      <c r="V70" s="162"/>
      <c r="W70" s="165"/>
      <c r="X70" s="167"/>
      <c r="Y70" s="162"/>
      <c r="Z70" s="165"/>
    </row>
    <row r="71" ht="13.5" thickBot="1"/>
    <row r="72" spans="2:3" ht="16.5" thickBot="1">
      <c r="B72" s="169" t="s">
        <v>629</v>
      </c>
      <c r="C72" s="138"/>
    </row>
    <row r="73" spans="1:6" ht="12.75">
      <c r="A73" s="172"/>
      <c r="B73" s="174" t="s">
        <v>622</v>
      </c>
      <c r="C73" s="173"/>
      <c r="D73" s="173"/>
      <c r="E73" s="173"/>
      <c r="F73" s="173"/>
    </row>
    <row r="74" spans="1:6" ht="46.5" customHeight="1">
      <c r="A74" s="172"/>
      <c r="B74" s="437" t="s">
        <v>626</v>
      </c>
      <c r="C74" s="438"/>
      <c r="D74" s="438"/>
      <c r="E74" s="438"/>
      <c r="F74" s="438"/>
    </row>
    <row r="75" spans="1:6" ht="69" customHeight="1">
      <c r="A75" s="172"/>
      <c r="B75" s="437" t="s">
        <v>627</v>
      </c>
      <c r="C75" s="438"/>
      <c r="D75" s="438"/>
      <c r="E75" s="438"/>
      <c r="F75" s="438"/>
    </row>
    <row r="76" spans="1:6" ht="27.75" customHeight="1">
      <c r="A76" s="172"/>
      <c r="B76" s="437" t="s">
        <v>628</v>
      </c>
      <c r="C76" s="438"/>
      <c r="D76" s="438"/>
      <c r="E76" s="438"/>
      <c r="F76" s="438"/>
    </row>
    <row r="77" spans="1:5" ht="12.75">
      <c r="A77" s="172"/>
      <c r="B77" s="172"/>
      <c r="C77" s="138"/>
      <c r="D77" s="138"/>
      <c r="E77" s="138"/>
    </row>
    <row r="78" spans="1:5" ht="13.5" thickBot="1">
      <c r="A78" s="172"/>
      <c r="B78" s="172"/>
      <c r="C78" s="138"/>
      <c r="D78" s="138"/>
      <c r="E78" s="138"/>
    </row>
    <row r="79" spans="1:6" ht="25.5" customHeight="1">
      <c r="A79" s="439" t="s">
        <v>553</v>
      </c>
      <c r="B79" s="441" t="s">
        <v>554</v>
      </c>
      <c r="C79" s="441" t="s">
        <v>623</v>
      </c>
      <c r="D79" s="441" t="s">
        <v>624</v>
      </c>
      <c r="E79" s="443" t="s">
        <v>625</v>
      </c>
      <c r="F79" s="445" t="s">
        <v>630</v>
      </c>
    </row>
    <row r="80" spans="1:6" ht="27" customHeight="1" thickBot="1">
      <c r="A80" s="440"/>
      <c r="B80" s="442"/>
      <c r="C80" s="442"/>
      <c r="D80" s="442"/>
      <c r="E80" s="444"/>
      <c r="F80" s="446"/>
    </row>
    <row r="81" spans="1:6" ht="12.75">
      <c r="A81" s="175"/>
      <c r="B81" s="176"/>
      <c r="C81" s="177">
        <v>5</v>
      </c>
      <c r="D81" s="177">
        <v>5</v>
      </c>
      <c r="E81" s="177">
        <v>4</v>
      </c>
      <c r="F81" s="178">
        <f>+E81/D81</f>
        <v>0.8</v>
      </c>
    </row>
    <row r="82" spans="1:6" ht="12.75">
      <c r="A82" s="179"/>
      <c r="B82" s="180"/>
      <c r="C82" s="181">
        <v>8</v>
      </c>
      <c r="D82" s="181">
        <v>8</v>
      </c>
      <c r="E82" s="181">
        <v>10</v>
      </c>
      <c r="F82" s="182">
        <f>+E82/D82</f>
        <v>1.25</v>
      </c>
    </row>
    <row r="83" spans="1:6" ht="12.75">
      <c r="A83" s="179"/>
      <c r="B83" s="180"/>
      <c r="C83" s="181"/>
      <c r="D83" s="181"/>
      <c r="E83" s="181"/>
      <c r="F83" s="182" t="e">
        <f aca="true" t="shared" si="0" ref="F83:F122">+E83/D83</f>
        <v>#DIV/0!</v>
      </c>
    </row>
    <row r="84" spans="1:6" ht="12.75">
      <c r="A84" s="179"/>
      <c r="B84" s="180"/>
      <c r="C84" s="181"/>
      <c r="D84" s="181"/>
      <c r="E84" s="181"/>
      <c r="F84" s="182" t="e">
        <f t="shared" si="0"/>
        <v>#DIV/0!</v>
      </c>
    </row>
    <row r="85" spans="1:6" ht="12.75">
      <c r="A85" s="179"/>
      <c r="B85" s="180"/>
      <c r="C85" s="181"/>
      <c r="D85" s="181"/>
      <c r="E85" s="181"/>
      <c r="F85" s="182" t="e">
        <f t="shared" si="0"/>
        <v>#DIV/0!</v>
      </c>
    </row>
    <row r="86" spans="1:6" ht="12.75">
      <c r="A86" s="179"/>
      <c r="B86" s="180"/>
      <c r="C86" s="181"/>
      <c r="D86" s="181"/>
      <c r="E86" s="181"/>
      <c r="F86" s="182" t="e">
        <f t="shared" si="0"/>
        <v>#DIV/0!</v>
      </c>
    </row>
    <row r="87" spans="1:6" ht="12.75">
      <c r="A87" s="179"/>
      <c r="B87" s="180"/>
      <c r="C87" s="181"/>
      <c r="D87" s="181"/>
      <c r="E87" s="181"/>
      <c r="F87" s="182" t="e">
        <f t="shared" si="0"/>
        <v>#DIV/0!</v>
      </c>
    </row>
    <row r="88" spans="1:6" ht="12.75">
      <c r="A88" s="179"/>
      <c r="B88" s="180"/>
      <c r="C88" s="181"/>
      <c r="D88" s="181"/>
      <c r="E88" s="181"/>
      <c r="F88" s="182" t="e">
        <f t="shared" si="0"/>
        <v>#DIV/0!</v>
      </c>
    </row>
    <row r="89" spans="1:6" ht="12.75">
      <c r="A89" s="179"/>
      <c r="B89" s="180"/>
      <c r="C89" s="181"/>
      <c r="D89" s="181"/>
      <c r="E89" s="181"/>
      <c r="F89" s="182" t="e">
        <f t="shared" si="0"/>
        <v>#DIV/0!</v>
      </c>
    </row>
    <row r="90" spans="1:6" ht="12.75">
      <c r="A90" s="179"/>
      <c r="B90" s="180"/>
      <c r="C90" s="181"/>
      <c r="D90" s="181"/>
      <c r="E90" s="181"/>
      <c r="F90" s="182" t="e">
        <f t="shared" si="0"/>
        <v>#DIV/0!</v>
      </c>
    </row>
    <row r="91" spans="1:6" ht="12.75">
      <c r="A91" s="179"/>
      <c r="B91" s="180"/>
      <c r="C91" s="181"/>
      <c r="D91" s="181"/>
      <c r="E91" s="181"/>
      <c r="F91" s="182" t="e">
        <f t="shared" si="0"/>
        <v>#DIV/0!</v>
      </c>
    </row>
    <row r="92" spans="1:6" ht="12.75">
      <c r="A92" s="179"/>
      <c r="B92" s="180"/>
      <c r="C92" s="181"/>
      <c r="D92" s="181"/>
      <c r="E92" s="181"/>
      <c r="F92" s="182" t="e">
        <f t="shared" si="0"/>
        <v>#DIV/0!</v>
      </c>
    </row>
    <row r="93" spans="1:6" ht="12.75">
      <c r="A93" s="179"/>
      <c r="B93" s="180"/>
      <c r="C93" s="181"/>
      <c r="D93" s="181"/>
      <c r="E93" s="181"/>
      <c r="F93" s="182" t="e">
        <f t="shared" si="0"/>
        <v>#DIV/0!</v>
      </c>
    </row>
    <row r="94" spans="1:6" ht="12.75">
      <c r="A94" s="179"/>
      <c r="B94" s="180"/>
      <c r="C94" s="181"/>
      <c r="D94" s="181"/>
      <c r="E94" s="181"/>
      <c r="F94" s="182" t="e">
        <f t="shared" si="0"/>
        <v>#DIV/0!</v>
      </c>
    </row>
    <row r="95" spans="1:6" ht="12.75">
      <c r="A95" s="179"/>
      <c r="B95" s="180"/>
      <c r="C95" s="181"/>
      <c r="D95" s="181"/>
      <c r="E95" s="181"/>
      <c r="F95" s="182" t="e">
        <f t="shared" si="0"/>
        <v>#DIV/0!</v>
      </c>
    </row>
    <row r="96" spans="1:6" ht="12.75">
      <c r="A96" s="179"/>
      <c r="B96" s="180"/>
      <c r="C96" s="181"/>
      <c r="D96" s="181"/>
      <c r="E96" s="181"/>
      <c r="F96" s="182" t="e">
        <f t="shared" si="0"/>
        <v>#DIV/0!</v>
      </c>
    </row>
    <row r="97" spans="1:6" ht="12.75">
      <c r="A97" s="179"/>
      <c r="B97" s="180"/>
      <c r="C97" s="181"/>
      <c r="D97" s="181"/>
      <c r="E97" s="181"/>
      <c r="F97" s="182" t="e">
        <f t="shared" si="0"/>
        <v>#DIV/0!</v>
      </c>
    </row>
    <row r="98" spans="1:6" ht="12.75">
      <c r="A98" s="179"/>
      <c r="B98" s="180"/>
      <c r="C98" s="181"/>
      <c r="D98" s="181"/>
      <c r="E98" s="181"/>
      <c r="F98" s="182" t="e">
        <f t="shared" si="0"/>
        <v>#DIV/0!</v>
      </c>
    </row>
    <row r="99" spans="1:6" ht="12.75">
      <c r="A99" s="179"/>
      <c r="B99" s="180"/>
      <c r="C99" s="181"/>
      <c r="D99" s="181"/>
      <c r="E99" s="181"/>
      <c r="F99" s="182" t="e">
        <f t="shared" si="0"/>
        <v>#DIV/0!</v>
      </c>
    </row>
    <row r="100" spans="1:6" ht="12.75">
      <c r="A100" s="179"/>
      <c r="B100" s="180"/>
      <c r="C100" s="181"/>
      <c r="D100" s="181"/>
      <c r="E100" s="181"/>
      <c r="F100" s="182" t="e">
        <f t="shared" si="0"/>
        <v>#DIV/0!</v>
      </c>
    </row>
    <row r="101" spans="1:6" ht="12.75">
      <c r="A101" s="179"/>
      <c r="B101" s="180"/>
      <c r="C101" s="181"/>
      <c r="D101" s="181"/>
      <c r="E101" s="181"/>
      <c r="F101" s="182" t="e">
        <f t="shared" si="0"/>
        <v>#DIV/0!</v>
      </c>
    </row>
    <row r="102" spans="1:6" ht="12.75">
      <c r="A102" s="179"/>
      <c r="B102" s="180"/>
      <c r="C102" s="181"/>
      <c r="D102" s="181"/>
      <c r="E102" s="181"/>
      <c r="F102" s="182" t="e">
        <f t="shared" si="0"/>
        <v>#DIV/0!</v>
      </c>
    </row>
    <row r="103" spans="1:6" ht="12.75">
      <c r="A103" s="179"/>
      <c r="B103" s="180"/>
      <c r="C103" s="181"/>
      <c r="D103" s="181"/>
      <c r="E103" s="181"/>
      <c r="F103" s="182" t="e">
        <f t="shared" si="0"/>
        <v>#DIV/0!</v>
      </c>
    </row>
    <row r="104" spans="1:6" ht="12.75">
      <c r="A104" s="179"/>
      <c r="B104" s="180"/>
      <c r="C104" s="181"/>
      <c r="D104" s="181"/>
      <c r="E104" s="181"/>
      <c r="F104" s="182" t="e">
        <f t="shared" si="0"/>
        <v>#DIV/0!</v>
      </c>
    </row>
    <row r="105" spans="1:6" ht="12.75">
      <c r="A105" s="179"/>
      <c r="B105" s="180"/>
      <c r="C105" s="181"/>
      <c r="D105" s="181"/>
      <c r="E105" s="181"/>
      <c r="F105" s="182" t="e">
        <f t="shared" si="0"/>
        <v>#DIV/0!</v>
      </c>
    </row>
    <row r="106" spans="1:6" ht="12.75">
      <c r="A106" s="179"/>
      <c r="B106" s="180"/>
      <c r="C106" s="181"/>
      <c r="D106" s="181"/>
      <c r="E106" s="181"/>
      <c r="F106" s="182" t="e">
        <f t="shared" si="0"/>
        <v>#DIV/0!</v>
      </c>
    </row>
    <row r="107" spans="1:6" ht="12.75">
      <c r="A107" s="179"/>
      <c r="B107" s="180"/>
      <c r="C107" s="181"/>
      <c r="D107" s="181"/>
      <c r="E107" s="181"/>
      <c r="F107" s="182" t="e">
        <f t="shared" si="0"/>
        <v>#DIV/0!</v>
      </c>
    </row>
    <row r="108" spans="1:6" ht="12.75">
      <c r="A108" s="179"/>
      <c r="B108" s="180"/>
      <c r="C108" s="181"/>
      <c r="D108" s="181"/>
      <c r="E108" s="181"/>
      <c r="F108" s="182" t="e">
        <f t="shared" si="0"/>
        <v>#DIV/0!</v>
      </c>
    </row>
    <row r="109" spans="1:6" ht="12.75">
      <c r="A109" s="179"/>
      <c r="B109" s="180"/>
      <c r="C109" s="181"/>
      <c r="D109" s="181"/>
      <c r="E109" s="181"/>
      <c r="F109" s="182" t="e">
        <f t="shared" si="0"/>
        <v>#DIV/0!</v>
      </c>
    </row>
    <row r="110" spans="1:6" ht="12.75">
      <c r="A110" s="179"/>
      <c r="B110" s="180"/>
      <c r="C110" s="181"/>
      <c r="D110" s="181"/>
      <c r="E110" s="181"/>
      <c r="F110" s="182" t="e">
        <f t="shared" si="0"/>
        <v>#DIV/0!</v>
      </c>
    </row>
    <row r="111" spans="1:6" ht="12.75">
      <c r="A111" s="179"/>
      <c r="B111" s="180"/>
      <c r="C111" s="181"/>
      <c r="D111" s="181"/>
      <c r="E111" s="181"/>
      <c r="F111" s="182" t="e">
        <f t="shared" si="0"/>
        <v>#DIV/0!</v>
      </c>
    </row>
    <row r="112" spans="1:6" ht="12.75">
      <c r="A112" s="179"/>
      <c r="B112" s="180"/>
      <c r="C112" s="181"/>
      <c r="D112" s="181"/>
      <c r="E112" s="181"/>
      <c r="F112" s="182" t="e">
        <f t="shared" si="0"/>
        <v>#DIV/0!</v>
      </c>
    </row>
    <row r="113" spans="1:6" ht="12.75">
      <c r="A113" s="179"/>
      <c r="B113" s="180"/>
      <c r="C113" s="181"/>
      <c r="D113" s="181"/>
      <c r="E113" s="181"/>
      <c r="F113" s="182" t="e">
        <f t="shared" si="0"/>
        <v>#DIV/0!</v>
      </c>
    </row>
    <row r="114" spans="1:6" ht="12.75">
      <c r="A114" s="179"/>
      <c r="B114" s="180"/>
      <c r="C114" s="181"/>
      <c r="D114" s="181"/>
      <c r="E114" s="181"/>
      <c r="F114" s="182" t="e">
        <f t="shared" si="0"/>
        <v>#DIV/0!</v>
      </c>
    </row>
    <row r="115" spans="1:6" ht="12.75">
      <c r="A115" s="179"/>
      <c r="B115" s="180"/>
      <c r="C115" s="181"/>
      <c r="D115" s="181"/>
      <c r="E115" s="181"/>
      <c r="F115" s="182" t="e">
        <f t="shared" si="0"/>
        <v>#DIV/0!</v>
      </c>
    </row>
    <row r="116" spans="1:6" ht="12.75">
      <c r="A116" s="179"/>
      <c r="B116" s="180"/>
      <c r="C116" s="181"/>
      <c r="D116" s="181"/>
      <c r="E116" s="181"/>
      <c r="F116" s="182" t="e">
        <f t="shared" si="0"/>
        <v>#DIV/0!</v>
      </c>
    </row>
    <row r="117" spans="1:6" ht="12.75">
      <c r="A117" s="179"/>
      <c r="B117" s="180"/>
      <c r="C117" s="181"/>
      <c r="D117" s="181"/>
      <c r="E117" s="181"/>
      <c r="F117" s="182" t="e">
        <f t="shared" si="0"/>
        <v>#DIV/0!</v>
      </c>
    </row>
    <row r="118" spans="1:6" ht="12.75">
      <c r="A118" s="179"/>
      <c r="B118" s="180"/>
      <c r="C118" s="181"/>
      <c r="D118" s="181"/>
      <c r="E118" s="181"/>
      <c r="F118" s="182" t="e">
        <f t="shared" si="0"/>
        <v>#DIV/0!</v>
      </c>
    </row>
    <row r="119" spans="1:6" ht="12.75">
      <c r="A119" s="179"/>
      <c r="B119" s="180"/>
      <c r="C119" s="181"/>
      <c r="D119" s="181"/>
      <c r="E119" s="181"/>
      <c r="F119" s="182" t="e">
        <f t="shared" si="0"/>
        <v>#DIV/0!</v>
      </c>
    </row>
    <row r="120" spans="1:6" ht="12.75">
      <c r="A120" s="179"/>
      <c r="B120" s="180"/>
      <c r="C120" s="181"/>
      <c r="D120" s="181"/>
      <c r="E120" s="181"/>
      <c r="F120" s="182" t="e">
        <f t="shared" si="0"/>
        <v>#DIV/0!</v>
      </c>
    </row>
    <row r="121" spans="1:6" ht="12.75">
      <c r="A121" s="179"/>
      <c r="B121" s="180"/>
      <c r="C121" s="181"/>
      <c r="D121" s="181"/>
      <c r="E121" s="181"/>
      <c r="F121" s="182" t="e">
        <f t="shared" si="0"/>
        <v>#DIV/0!</v>
      </c>
    </row>
    <row r="122" spans="1:6" ht="12.75">
      <c r="A122" s="179"/>
      <c r="B122" s="180"/>
      <c r="C122" s="181"/>
      <c r="D122" s="181"/>
      <c r="E122" s="181"/>
      <c r="F122" s="182" t="e">
        <f t="shared" si="0"/>
        <v>#DIV/0!</v>
      </c>
    </row>
    <row r="123" spans="1:6" ht="13.5" thickBot="1">
      <c r="A123" s="183"/>
      <c r="B123" s="184"/>
      <c r="C123" s="185"/>
      <c r="D123" s="185"/>
      <c r="E123" s="185"/>
      <c r="F123" s="186" t="e">
        <f>+E123/D123</f>
        <v>#DIV/0!</v>
      </c>
    </row>
  </sheetData>
  <sheetProtection/>
  <mergeCells count="27">
    <mergeCell ref="K26:K27"/>
    <mergeCell ref="H26:H27"/>
    <mergeCell ref="O26:Q26"/>
    <mergeCell ref="R26:T26"/>
    <mergeCell ref="N26:N27"/>
    <mergeCell ref="G26:G27"/>
    <mergeCell ref="I26:I27"/>
    <mergeCell ref="J26:J27"/>
    <mergeCell ref="X26:Z26"/>
    <mergeCell ref="U26:W26"/>
    <mergeCell ref="D26:D27"/>
    <mergeCell ref="E26:E27"/>
    <mergeCell ref="F26:F27"/>
    <mergeCell ref="A26:A27"/>
    <mergeCell ref="B26:B27"/>
    <mergeCell ref="C26:C27"/>
    <mergeCell ref="M26:M27"/>
    <mergeCell ref="L26:L27"/>
    <mergeCell ref="B74:F74"/>
    <mergeCell ref="B75:F75"/>
    <mergeCell ref="B76:F76"/>
    <mergeCell ref="A79:A80"/>
    <mergeCell ref="B79:B80"/>
    <mergeCell ref="C79:C80"/>
    <mergeCell ref="D79:D80"/>
    <mergeCell ref="E79:E80"/>
    <mergeCell ref="F79:F80"/>
  </mergeCells>
  <conditionalFormatting sqref="G28">
    <cfRule type="cellIs" priority="261" dxfId="0" operator="greaterThan" stopIfTrue="1">
      <formula>$E$28</formula>
    </cfRule>
    <cfRule type="cellIs" priority="262" dxfId="1" operator="lessThanOrEqual" stopIfTrue="1">
      <formula>$E$28</formula>
    </cfRule>
  </conditionalFormatting>
  <conditionalFormatting sqref="G29:G70">
    <cfRule type="cellIs" priority="259" dxfId="0" operator="greaterThan" stopIfTrue="1">
      <formula>$E$28</formula>
    </cfRule>
    <cfRule type="cellIs" priority="260" dxfId="1" operator="lessThanOrEqual" stopIfTrue="1">
      <formula>$E$28</formula>
    </cfRule>
  </conditionalFormatting>
  <conditionalFormatting sqref="I28">
    <cfRule type="cellIs" priority="257" dxfId="1" operator="lessThan" stopIfTrue="1">
      <formula>60</formula>
    </cfRule>
    <cfRule type="cellIs" priority="258" dxfId="0" operator="greaterThanOrEqual" stopIfTrue="1">
      <formula>60</formula>
    </cfRule>
  </conditionalFormatting>
  <conditionalFormatting sqref="J28">
    <cfRule type="cellIs" priority="255" dxfId="1" operator="lessThanOrEqual" stopIfTrue="1">
      <formula>$G$28</formula>
    </cfRule>
    <cfRule type="cellIs" priority="256" dxfId="0" operator="greaterThan" stopIfTrue="1">
      <formula>$G$28</formula>
    </cfRule>
  </conditionalFormatting>
  <conditionalFormatting sqref="I29">
    <cfRule type="cellIs" priority="253" dxfId="1" operator="lessThan" stopIfTrue="1">
      <formula>60</formula>
    </cfRule>
  </conditionalFormatting>
  <conditionalFormatting sqref="I29">
    <cfRule type="cellIs" priority="254" dxfId="0" operator="greaterThanOrEqual" stopIfTrue="1">
      <formula>60</formula>
    </cfRule>
  </conditionalFormatting>
  <conditionalFormatting sqref="I30">
    <cfRule type="cellIs" priority="251" dxfId="1" operator="lessThan" stopIfTrue="1">
      <formula>60</formula>
    </cfRule>
  </conditionalFormatting>
  <conditionalFormatting sqref="I30">
    <cfRule type="cellIs" priority="252" dxfId="0" operator="greaterThanOrEqual" stopIfTrue="1">
      <formula>60</formula>
    </cfRule>
  </conditionalFormatting>
  <conditionalFormatting sqref="I31">
    <cfRule type="cellIs" priority="249" dxfId="1" operator="lessThan" stopIfTrue="1">
      <formula>60</formula>
    </cfRule>
  </conditionalFormatting>
  <conditionalFormatting sqref="I31">
    <cfRule type="cellIs" priority="250" dxfId="0" operator="greaterThanOrEqual" stopIfTrue="1">
      <formula>60</formula>
    </cfRule>
  </conditionalFormatting>
  <conditionalFormatting sqref="I32">
    <cfRule type="cellIs" priority="247" dxfId="1" operator="lessThan" stopIfTrue="1">
      <formula>60</formula>
    </cfRule>
  </conditionalFormatting>
  <conditionalFormatting sqref="I32">
    <cfRule type="cellIs" priority="248" dxfId="0" operator="greaterThanOrEqual" stopIfTrue="1">
      <formula>60</formula>
    </cfRule>
  </conditionalFormatting>
  <conditionalFormatting sqref="I33">
    <cfRule type="cellIs" priority="245" dxfId="1" operator="lessThan" stopIfTrue="1">
      <formula>60</formula>
    </cfRule>
  </conditionalFormatting>
  <conditionalFormatting sqref="I33">
    <cfRule type="cellIs" priority="246" dxfId="0" operator="greaterThanOrEqual" stopIfTrue="1">
      <formula>60</formula>
    </cfRule>
  </conditionalFormatting>
  <conditionalFormatting sqref="I34">
    <cfRule type="cellIs" priority="243" dxfId="1" operator="lessThan" stopIfTrue="1">
      <formula>60</formula>
    </cfRule>
  </conditionalFormatting>
  <conditionalFormatting sqref="I34">
    <cfRule type="cellIs" priority="244" dxfId="0" operator="greaterThanOrEqual" stopIfTrue="1">
      <formula>60</formula>
    </cfRule>
  </conditionalFormatting>
  <conditionalFormatting sqref="I35">
    <cfRule type="cellIs" priority="241" dxfId="1" operator="lessThan" stopIfTrue="1">
      <formula>60</formula>
    </cfRule>
  </conditionalFormatting>
  <conditionalFormatting sqref="I35">
    <cfRule type="cellIs" priority="242" dxfId="0" operator="greaterThanOrEqual" stopIfTrue="1">
      <formula>60</formula>
    </cfRule>
  </conditionalFormatting>
  <conditionalFormatting sqref="I36">
    <cfRule type="cellIs" priority="239" dxfId="1" operator="lessThan" stopIfTrue="1">
      <formula>60</formula>
    </cfRule>
  </conditionalFormatting>
  <conditionalFormatting sqref="I36">
    <cfRule type="cellIs" priority="240" dxfId="0" operator="greaterThanOrEqual" stopIfTrue="1">
      <formula>60</formula>
    </cfRule>
  </conditionalFormatting>
  <conditionalFormatting sqref="I37">
    <cfRule type="cellIs" priority="237" dxfId="1" operator="lessThan" stopIfTrue="1">
      <formula>60</formula>
    </cfRule>
  </conditionalFormatting>
  <conditionalFormatting sqref="I37">
    <cfRule type="cellIs" priority="238" dxfId="0" operator="greaterThanOrEqual" stopIfTrue="1">
      <formula>60</formula>
    </cfRule>
  </conditionalFormatting>
  <conditionalFormatting sqref="I38">
    <cfRule type="cellIs" priority="235" dxfId="1" operator="lessThan" stopIfTrue="1">
      <formula>60</formula>
    </cfRule>
  </conditionalFormatting>
  <conditionalFormatting sqref="I38">
    <cfRule type="cellIs" priority="236" dxfId="0" operator="greaterThanOrEqual" stopIfTrue="1">
      <formula>60</formula>
    </cfRule>
  </conditionalFormatting>
  <conditionalFormatting sqref="I39">
    <cfRule type="cellIs" priority="233" dxfId="1" operator="lessThan" stopIfTrue="1">
      <formula>60</formula>
    </cfRule>
  </conditionalFormatting>
  <conditionalFormatting sqref="I39">
    <cfRule type="cellIs" priority="234" dxfId="0" operator="greaterThanOrEqual" stopIfTrue="1">
      <formula>60</formula>
    </cfRule>
  </conditionalFormatting>
  <conditionalFormatting sqref="I41">
    <cfRule type="cellIs" priority="231" dxfId="1" operator="lessThan" stopIfTrue="1">
      <formula>60</formula>
    </cfRule>
  </conditionalFormatting>
  <conditionalFormatting sqref="I41">
    <cfRule type="cellIs" priority="232" dxfId="0" operator="greaterThanOrEqual" stopIfTrue="1">
      <formula>60</formula>
    </cfRule>
  </conditionalFormatting>
  <conditionalFormatting sqref="I40">
    <cfRule type="cellIs" priority="229" dxfId="1" operator="lessThan" stopIfTrue="1">
      <formula>60</formula>
    </cfRule>
  </conditionalFormatting>
  <conditionalFormatting sqref="I40">
    <cfRule type="cellIs" priority="230" dxfId="0" operator="greaterThanOrEqual" stopIfTrue="1">
      <formula>60</formula>
    </cfRule>
  </conditionalFormatting>
  <conditionalFormatting sqref="I42">
    <cfRule type="cellIs" priority="227" dxfId="1" operator="lessThan" stopIfTrue="1">
      <formula>60</formula>
    </cfRule>
  </conditionalFormatting>
  <conditionalFormatting sqref="I42">
    <cfRule type="cellIs" priority="228" dxfId="0" operator="greaterThanOrEqual" stopIfTrue="1">
      <formula>60</formula>
    </cfRule>
  </conditionalFormatting>
  <conditionalFormatting sqref="I43">
    <cfRule type="cellIs" priority="225" dxfId="1" operator="lessThan" stopIfTrue="1">
      <formula>60</formula>
    </cfRule>
  </conditionalFormatting>
  <conditionalFormatting sqref="I43">
    <cfRule type="cellIs" priority="226" dxfId="0" operator="greaterThanOrEqual" stopIfTrue="1">
      <formula>60</formula>
    </cfRule>
  </conditionalFormatting>
  <conditionalFormatting sqref="I44">
    <cfRule type="cellIs" priority="223" dxfId="1" operator="lessThan" stopIfTrue="1">
      <formula>60</formula>
    </cfRule>
  </conditionalFormatting>
  <conditionalFormatting sqref="I44">
    <cfRule type="cellIs" priority="224" dxfId="0" operator="greaterThanOrEqual" stopIfTrue="1">
      <formula>60</formula>
    </cfRule>
  </conditionalFormatting>
  <conditionalFormatting sqref="I45">
    <cfRule type="cellIs" priority="221" dxfId="1" operator="lessThan" stopIfTrue="1">
      <formula>60</formula>
    </cfRule>
  </conditionalFormatting>
  <conditionalFormatting sqref="I45">
    <cfRule type="cellIs" priority="222" dxfId="0" operator="greaterThanOrEqual" stopIfTrue="1">
      <formula>60</formula>
    </cfRule>
  </conditionalFormatting>
  <conditionalFormatting sqref="I46">
    <cfRule type="cellIs" priority="219" dxfId="1" operator="lessThan" stopIfTrue="1">
      <formula>60</formula>
    </cfRule>
  </conditionalFormatting>
  <conditionalFormatting sqref="I46">
    <cfRule type="cellIs" priority="220" dxfId="0" operator="greaterThanOrEqual" stopIfTrue="1">
      <formula>60</formula>
    </cfRule>
  </conditionalFormatting>
  <conditionalFormatting sqref="I47">
    <cfRule type="cellIs" priority="217" dxfId="1" operator="lessThan" stopIfTrue="1">
      <formula>60</formula>
    </cfRule>
  </conditionalFormatting>
  <conditionalFormatting sqref="I47">
    <cfRule type="cellIs" priority="218" dxfId="0" operator="greaterThanOrEqual" stopIfTrue="1">
      <formula>60</formula>
    </cfRule>
  </conditionalFormatting>
  <conditionalFormatting sqref="I49">
    <cfRule type="cellIs" priority="215" dxfId="1" operator="lessThan" stopIfTrue="1">
      <formula>60</formula>
    </cfRule>
  </conditionalFormatting>
  <conditionalFormatting sqref="I49">
    <cfRule type="cellIs" priority="216" dxfId="0" operator="greaterThanOrEqual" stopIfTrue="1">
      <formula>60</formula>
    </cfRule>
  </conditionalFormatting>
  <conditionalFormatting sqref="I48">
    <cfRule type="cellIs" priority="213" dxfId="1" operator="lessThan" stopIfTrue="1">
      <formula>60</formula>
    </cfRule>
  </conditionalFormatting>
  <conditionalFormatting sqref="I48">
    <cfRule type="cellIs" priority="214" dxfId="0" operator="greaterThanOrEqual" stopIfTrue="1">
      <formula>60</formula>
    </cfRule>
  </conditionalFormatting>
  <conditionalFormatting sqref="I50">
    <cfRule type="cellIs" priority="211" dxfId="1" operator="lessThan" stopIfTrue="1">
      <formula>60</formula>
    </cfRule>
  </conditionalFormatting>
  <conditionalFormatting sqref="I50">
    <cfRule type="cellIs" priority="212" dxfId="0" operator="greaterThanOrEqual" stopIfTrue="1">
      <formula>60</formula>
    </cfRule>
  </conditionalFormatting>
  <conditionalFormatting sqref="I52">
    <cfRule type="cellIs" priority="209" dxfId="1" operator="lessThan" stopIfTrue="1">
      <formula>60</formula>
    </cfRule>
  </conditionalFormatting>
  <conditionalFormatting sqref="I52">
    <cfRule type="cellIs" priority="210" dxfId="0" operator="greaterThanOrEqual" stopIfTrue="1">
      <formula>60</formula>
    </cfRule>
  </conditionalFormatting>
  <conditionalFormatting sqref="I51">
    <cfRule type="cellIs" priority="207" dxfId="1" operator="lessThan" stopIfTrue="1">
      <formula>60</formula>
    </cfRule>
  </conditionalFormatting>
  <conditionalFormatting sqref="I51">
    <cfRule type="cellIs" priority="208" dxfId="0" operator="greaterThanOrEqual" stopIfTrue="1">
      <formula>60</formula>
    </cfRule>
  </conditionalFormatting>
  <conditionalFormatting sqref="I54">
    <cfRule type="cellIs" priority="205" dxfId="1" operator="lessThan" stopIfTrue="1">
      <formula>60</formula>
    </cfRule>
  </conditionalFormatting>
  <conditionalFormatting sqref="I54">
    <cfRule type="cellIs" priority="206" dxfId="0" operator="greaterThanOrEqual" stopIfTrue="1">
      <formula>60</formula>
    </cfRule>
  </conditionalFormatting>
  <conditionalFormatting sqref="I53">
    <cfRule type="cellIs" priority="203" dxfId="1" operator="lessThan" stopIfTrue="1">
      <formula>60</formula>
    </cfRule>
  </conditionalFormatting>
  <conditionalFormatting sqref="I53">
    <cfRule type="cellIs" priority="204" dxfId="0" operator="greaterThanOrEqual" stopIfTrue="1">
      <formula>60</formula>
    </cfRule>
  </conditionalFormatting>
  <conditionalFormatting sqref="I55">
    <cfRule type="cellIs" priority="201" dxfId="1" operator="lessThan" stopIfTrue="1">
      <formula>60</formula>
    </cfRule>
  </conditionalFormatting>
  <conditionalFormatting sqref="I55">
    <cfRule type="cellIs" priority="202" dxfId="0" operator="greaterThanOrEqual" stopIfTrue="1">
      <formula>60</formula>
    </cfRule>
  </conditionalFormatting>
  <conditionalFormatting sqref="I56">
    <cfRule type="cellIs" priority="199" dxfId="1" operator="lessThan" stopIfTrue="1">
      <formula>60</formula>
    </cfRule>
  </conditionalFormatting>
  <conditionalFormatting sqref="I56">
    <cfRule type="cellIs" priority="200" dxfId="0" operator="greaterThanOrEqual" stopIfTrue="1">
      <formula>60</formula>
    </cfRule>
  </conditionalFormatting>
  <conditionalFormatting sqref="I57">
    <cfRule type="cellIs" priority="197" dxfId="1" operator="lessThan" stopIfTrue="1">
      <formula>60</formula>
    </cfRule>
  </conditionalFormatting>
  <conditionalFormatting sqref="I57">
    <cfRule type="cellIs" priority="198" dxfId="0" operator="greaterThanOrEqual" stopIfTrue="1">
      <formula>60</formula>
    </cfRule>
  </conditionalFormatting>
  <conditionalFormatting sqref="I58">
    <cfRule type="cellIs" priority="195" dxfId="1" operator="lessThan" stopIfTrue="1">
      <formula>60</formula>
    </cfRule>
  </conditionalFormatting>
  <conditionalFormatting sqref="I58">
    <cfRule type="cellIs" priority="196" dxfId="0" operator="greaterThanOrEqual" stopIfTrue="1">
      <formula>60</formula>
    </cfRule>
  </conditionalFormatting>
  <conditionalFormatting sqref="I59">
    <cfRule type="cellIs" priority="193" dxfId="1" operator="lessThan" stopIfTrue="1">
      <formula>60</formula>
    </cfRule>
  </conditionalFormatting>
  <conditionalFormatting sqref="I59">
    <cfRule type="cellIs" priority="194" dxfId="0" operator="greaterThanOrEqual" stopIfTrue="1">
      <formula>60</formula>
    </cfRule>
  </conditionalFormatting>
  <conditionalFormatting sqref="I60">
    <cfRule type="cellIs" priority="191" dxfId="1" operator="lessThan" stopIfTrue="1">
      <formula>60</formula>
    </cfRule>
  </conditionalFormatting>
  <conditionalFormatting sqref="I60">
    <cfRule type="cellIs" priority="192" dxfId="0" operator="greaterThanOrEqual" stopIfTrue="1">
      <formula>60</formula>
    </cfRule>
  </conditionalFormatting>
  <conditionalFormatting sqref="I62">
    <cfRule type="cellIs" priority="189" dxfId="1" operator="lessThan" stopIfTrue="1">
      <formula>60</formula>
    </cfRule>
  </conditionalFormatting>
  <conditionalFormatting sqref="I62">
    <cfRule type="cellIs" priority="190" dxfId="0" operator="greaterThanOrEqual" stopIfTrue="1">
      <formula>60</formula>
    </cfRule>
  </conditionalFormatting>
  <conditionalFormatting sqref="I61">
    <cfRule type="cellIs" priority="187" dxfId="1" operator="lessThan" stopIfTrue="1">
      <formula>60</formula>
    </cfRule>
  </conditionalFormatting>
  <conditionalFormatting sqref="I61">
    <cfRule type="cellIs" priority="188" dxfId="0" operator="greaterThanOrEqual" stopIfTrue="1">
      <formula>60</formula>
    </cfRule>
  </conditionalFormatting>
  <conditionalFormatting sqref="I63">
    <cfRule type="cellIs" priority="185" dxfId="1" operator="lessThan" stopIfTrue="1">
      <formula>60</formula>
    </cfRule>
  </conditionalFormatting>
  <conditionalFormatting sqref="I63">
    <cfRule type="cellIs" priority="186" dxfId="0" operator="greaterThanOrEqual" stopIfTrue="1">
      <formula>60</formula>
    </cfRule>
  </conditionalFormatting>
  <conditionalFormatting sqref="I64">
    <cfRule type="cellIs" priority="183" dxfId="1" operator="lessThan" stopIfTrue="1">
      <formula>60</formula>
    </cfRule>
  </conditionalFormatting>
  <conditionalFormatting sqref="I64">
    <cfRule type="cellIs" priority="184" dxfId="0" operator="greaterThanOrEqual" stopIfTrue="1">
      <formula>60</formula>
    </cfRule>
  </conditionalFormatting>
  <conditionalFormatting sqref="I65">
    <cfRule type="cellIs" priority="181" dxfId="1" operator="lessThan" stopIfTrue="1">
      <formula>60</formula>
    </cfRule>
  </conditionalFormatting>
  <conditionalFormatting sqref="I65">
    <cfRule type="cellIs" priority="182" dxfId="0" operator="greaterThanOrEqual" stopIfTrue="1">
      <formula>60</formula>
    </cfRule>
  </conditionalFormatting>
  <conditionalFormatting sqref="I66">
    <cfRule type="cellIs" priority="179" dxfId="1" operator="lessThan" stopIfTrue="1">
      <formula>60</formula>
    </cfRule>
  </conditionalFormatting>
  <conditionalFormatting sqref="I66">
    <cfRule type="cellIs" priority="180" dxfId="0" operator="greaterThanOrEqual" stopIfTrue="1">
      <formula>60</formula>
    </cfRule>
  </conditionalFormatting>
  <conditionalFormatting sqref="I67">
    <cfRule type="cellIs" priority="177" dxfId="1" operator="lessThan" stopIfTrue="1">
      <formula>60</formula>
    </cfRule>
  </conditionalFormatting>
  <conditionalFormatting sqref="I67">
    <cfRule type="cellIs" priority="178" dxfId="0" operator="greaterThanOrEqual" stopIfTrue="1">
      <formula>60</formula>
    </cfRule>
  </conditionalFormatting>
  <conditionalFormatting sqref="I68">
    <cfRule type="cellIs" priority="175" dxfId="1" operator="lessThan" stopIfTrue="1">
      <formula>60</formula>
    </cfRule>
  </conditionalFormatting>
  <conditionalFormatting sqref="I68">
    <cfRule type="cellIs" priority="176" dxfId="0" operator="greaterThanOrEqual" stopIfTrue="1">
      <formula>60</formula>
    </cfRule>
  </conditionalFormatting>
  <conditionalFormatting sqref="I69">
    <cfRule type="cellIs" priority="173" dxfId="1" operator="lessThan" stopIfTrue="1">
      <formula>60</formula>
    </cfRule>
  </conditionalFormatting>
  <conditionalFormatting sqref="I69">
    <cfRule type="cellIs" priority="174" dxfId="0" operator="greaterThanOrEqual" stopIfTrue="1">
      <formula>60</formula>
    </cfRule>
  </conditionalFormatting>
  <conditionalFormatting sqref="I70">
    <cfRule type="cellIs" priority="171" dxfId="1" operator="lessThan" stopIfTrue="1">
      <formula>60</formula>
    </cfRule>
  </conditionalFormatting>
  <conditionalFormatting sqref="I70">
    <cfRule type="cellIs" priority="172" dxfId="0" operator="greaterThanOrEqual" stopIfTrue="1">
      <formula>60</formula>
    </cfRule>
  </conditionalFormatting>
  <conditionalFormatting sqref="J29">
    <cfRule type="cellIs" priority="169" dxfId="1" operator="lessThanOrEqual" stopIfTrue="1">
      <formula>$G$28</formula>
    </cfRule>
    <cfRule type="cellIs" priority="170" dxfId="0" operator="greaterThan" stopIfTrue="1">
      <formula>$G$28</formula>
    </cfRule>
  </conditionalFormatting>
  <conditionalFormatting sqref="J30">
    <cfRule type="cellIs" priority="167" dxfId="1" operator="lessThanOrEqual" stopIfTrue="1">
      <formula>$G$28</formula>
    </cfRule>
    <cfRule type="cellIs" priority="168" dxfId="0" operator="greaterThan" stopIfTrue="1">
      <formula>$G$28</formula>
    </cfRule>
  </conditionalFormatting>
  <conditionalFormatting sqref="J31">
    <cfRule type="cellIs" priority="165" dxfId="1" operator="lessThanOrEqual" stopIfTrue="1">
      <formula>$G$28</formula>
    </cfRule>
    <cfRule type="cellIs" priority="166" dxfId="0" operator="greaterThan" stopIfTrue="1">
      <formula>$G$28</formula>
    </cfRule>
  </conditionalFormatting>
  <conditionalFormatting sqref="J33">
    <cfRule type="cellIs" priority="163" dxfId="1" operator="lessThanOrEqual" stopIfTrue="1">
      <formula>$G$28</formula>
    </cfRule>
    <cfRule type="cellIs" priority="164" dxfId="0" operator="greaterThan" stopIfTrue="1">
      <formula>$G$28</formula>
    </cfRule>
  </conditionalFormatting>
  <conditionalFormatting sqref="J32">
    <cfRule type="cellIs" priority="161" dxfId="1" operator="lessThanOrEqual" stopIfTrue="1">
      <formula>$G$28</formula>
    </cfRule>
    <cfRule type="cellIs" priority="162" dxfId="0" operator="greaterThan" stopIfTrue="1">
      <formula>$G$28</formula>
    </cfRule>
  </conditionalFormatting>
  <conditionalFormatting sqref="J34">
    <cfRule type="cellIs" priority="159" dxfId="1" operator="lessThanOrEqual" stopIfTrue="1">
      <formula>$G$28</formula>
    </cfRule>
    <cfRule type="cellIs" priority="160" dxfId="0" operator="greaterThan" stopIfTrue="1">
      <formula>$G$28</formula>
    </cfRule>
  </conditionalFormatting>
  <conditionalFormatting sqref="J35">
    <cfRule type="cellIs" priority="157" dxfId="1" operator="lessThanOrEqual" stopIfTrue="1">
      <formula>$G$28</formula>
    </cfRule>
    <cfRule type="cellIs" priority="158" dxfId="0" operator="greaterThan" stopIfTrue="1">
      <formula>$G$28</formula>
    </cfRule>
  </conditionalFormatting>
  <conditionalFormatting sqref="J36">
    <cfRule type="cellIs" priority="155" dxfId="1" operator="lessThanOrEqual" stopIfTrue="1">
      <formula>$G$28</formula>
    </cfRule>
    <cfRule type="cellIs" priority="156" dxfId="0" operator="greaterThan" stopIfTrue="1">
      <formula>$G$28</formula>
    </cfRule>
  </conditionalFormatting>
  <conditionalFormatting sqref="J37">
    <cfRule type="cellIs" priority="153" dxfId="1" operator="lessThanOrEqual" stopIfTrue="1">
      <formula>$G$28</formula>
    </cfRule>
    <cfRule type="cellIs" priority="154" dxfId="0" operator="greaterThan" stopIfTrue="1">
      <formula>$G$28</formula>
    </cfRule>
  </conditionalFormatting>
  <conditionalFormatting sqref="J38">
    <cfRule type="cellIs" priority="151" dxfId="1" operator="lessThanOrEqual" stopIfTrue="1">
      <formula>$G$28</formula>
    </cfRule>
    <cfRule type="cellIs" priority="152" dxfId="0" operator="greaterThan" stopIfTrue="1">
      <formula>$G$28</formula>
    </cfRule>
  </conditionalFormatting>
  <conditionalFormatting sqref="J39">
    <cfRule type="cellIs" priority="149" dxfId="1" operator="lessThanOrEqual" stopIfTrue="1">
      <formula>$G$28</formula>
    </cfRule>
    <cfRule type="cellIs" priority="150" dxfId="0" operator="greaterThan" stopIfTrue="1">
      <formula>$G$28</formula>
    </cfRule>
  </conditionalFormatting>
  <conditionalFormatting sqref="J41">
    <cfRule type="cellIs" priority="147" dxfId="1" operator="lessThanOrEqual" stopIfTrue="1">
      <formula>$G$28</formula>
    </cfRule>
    <cfRule type="cellIs" priority="148" dxfId="0" operator="greaterThan" stopIfTrue="1">
      <formula>$G$28</formula>
    </cfRule>
  </conditionalFormatting>
  <conditionalFormatting sqref="J40">
    <cfRule type="cellIs" priority="145" dxfId="1" operator="lessThanOrEqual" stopIfTrue="1">
      <formula>$G$28</formula>
    </cfRule>
    <cfRule type="cellIs" priority="146" dxfId="0" operator="greaterThan" stopIfTrue="1">
      <formula>$G$28</formula>
    </cfRule>
  </conditionalFormatting>
  <conditionalFormatting sqref="J42">
    <cfRule type="cellIs" priority="143" dxfId="1" operator="lessThanOrEqual" stopIfTrue="1">
      <formula>$G$28</formula>
    </cfRule>
    <cfRule type="cellIs" priority="144" dxfId="0" operator="greaterThan" stopIfTrue="1">
      <formula>$G$28</formula>
    </cfRule>
  </conditionalFormatting>
  <conditionalFormatting sqref="J44">
    <cfRule type="cellIs" priority="141" dxfId="1" operator="lessThanOrEqual" stopIfTrue="1">
      <formula>$G$28</formula>
    </cfRule>
    <cfRule type="cellIs" priority="142" dxfId="0" operator="greaterThan" stopIfTrue="1">
      <formula>$G$28</formula>
    </cfRule>
  </conditionalFormatting>
  <conditionalFormatting sqref="J43">
    <cfRule type="cellIs" priority="139" dxfId="1" operator="lessThanOrEqual" stopIfTrue="1">
      <formula>$G$28</formula>
    </cfRule>
    <cfRule type="cellIs" priority="140" dxfId="0" operator="greaterThan" stopIfTrue="1">
      <formula>$G$28</formula>
    </cfRule>
  </conditionalFormatting>
  <conditionalFormatting sqref="J45">
    <cfRule type="cellIs" priority="137" dxfId="1" operator="lessThanOrEqual" stopIfTrue="1">
      <formula>$G$28</formula>
    </cfRule>
    <cfRule type="cellIs" priority="138" dxfId="0" operator="greaterThan" stopIfTrue="1">
      <formula>$G$28</formula>
    </cfRule>
  </conditionalFormatting>
  <conditionalFormatting sqref="J46">
    <cfRule type="cellIs" priority="135" dxfId="1" operator="lessThanOrEqual" stopIfTrue="1">
      <formula>$G$28</formula>
    </cfRule>
    <cfRule type="cellIs" priority="136" dxfId="0" operator="greaterThan" stopIfTrue="1">
      <formula>$G$28</formula>
    </cfRule>
  </conditionalFormatting>
  <conditionalFormatting sqref="J47">
    <cfRule type="cellIs" priority="133" dxfId="1" operator="lessThanOrEqual" stopIfTrue="1">
      <formula>$G$28</formula>
    </cfRule>
    <cfRule type="cellIs" priority="134" dxfId="0" operator="greaterThan" stopIfTrue="1">
      <formula>$G$28</formula>
    </cfRule>
  </conditionalFormatting>
  <conditionalFormatting sqref="J48">
    <cfRule type="cellIs" priority="131" dxfId="1" operator="lessThanOrEqual" stopIfTrue="1">
      <formula>$G$28</formula>
    </cfRule>
    <cfRule type="cellIs" priority="132" dxfId="0" operator="greaterThan" stopIfTrue="1">
      <formula>$G$28</formula>
    </cfRule>
  </conditionalFormatting>
  <conditionalFormatting sqref="J49">
    <cfRule type="cellIs" priority="129" dxfId="1" operator="lessThanOrEqual" stopIfTrue="1">
      <formula>$G$28</formula>
    </cfRule>
    <cfRule type="cellIs" priority="130" dxfId="0" operator="greaterThan" stopIfTrue="1">
      <formula>$G$28</formula>
    </cfRule>
  </conditionalFormatting>
  <conditionalFormatting sqref="J50">
    <cfRule type="cellIs" priority="127" dxfId="1" operator="lessThanOrEqual" stopIfTrue="1">
      <formula>$G$28</formula>
    </cfRule>
    <cfRule type="cellIs" priority="128" dxfId="0" operator="greaterThan" stopIfTrue="1">
      <formula>$G$28</formula>
    </cfRule>
  </conditionalFormatting>
  <conditionalFormatting sqref="J51">
    <cfRule type="cellIs" priority="125" dxfId="1" operator="lessThanOrEqual" stopIfTrue="1">
      <formula>$G$28</formula>
    </cfRule>
    <cfRule type="cellIs" priority="126" dxfId="0" operator="greaterThan" stopIfTrue="1">
      <formula>$G$28</formula>
    </cfRule>
  </conditionalFormatting>
  <conditionalFormatting sqref="J52">
    <cfRule type="cellIs" priority="123" dxfId="1" operator="lessThanOrEqual" stopIfTrue="1">
      <formula>$G$28</formula>
    </cfRule>
    <cfRule type="cellIs" priority="124" dxfId="0" operator="greaterThan" stopIfTrue="1">
      <formula>$G$28</formula>
    </cfRule>
  </conditionalFormatting>
  <conditionalFormatting sqref="J53">
    <cfRule type="cellIs" priority="121" dxfId="1" operator="lessThanOrEqual" stopIfTrue="1">
      <formula>$G$28</formula>
    </cfRule>
    <cfRule type="cellIs" priority="122" dxfId="0" operator="greaterThan" stopIfTrue="1">
      <formula>$G$28</formula>
    </cfRule>
  </conditionalFormatting>
  <conditionalFormatting sqref="J54">
    <cfRule type="cellIs" priority="119" dxfId="1" operator="lessThanOrEqual" stopIfTrue="1">
      <formula>$G$28</formula>
    </cfRule>
    <cfRule type="cellIs" priority="120" dxfId="0" operator="greaterThan" stopIfTrue="1">
      <formula>$G$28</formula>
    </cfRule>
  </conditionalFormatting>
  <conditionalFormatting sqref="J55">
    <cfRule type="cellIs" priority="117" dxfId="1" operator="lessThanOrEqual" stopIfTrue="1">
      <formula>$G$28</formula>
    </cfRule>
    <cfRule type="cellIs" priority="118" dxfId="0" operator="greaterThan" stopIfTrue="1">
      <formula>$G$28</formula>
    </cfRule>
  </conditionalFormatting>
  <conditionalFormatting sqref="J57">
    <cfRule type="cellIs" priority="115" dxfId="1" operator="lessThanOrEqual" stopIfTrue="1">
      <formula>$G$28</formula>
    </cfRule>
    <cfRule type="cellIs" priority="116" dxfId="0" operator="greaterThan" stopIfTrue="1">
      <formula>$G$28</formula>
    </cfRule>
  </conditionalFormatting>
  <conditionalFormatting sqref="J56">
    <cfRule type="cellIs" priority="113" dxfId="1" operator="lessThanOrEqual" stopIfTrue="1">
      <formula>$G$28</formula>
    </cfRule>
    <cfRule type="cellIs" priority="114" dxfId="0" operator="greaterThan" stopIfTrue="1">
      <formula>$G$28</formula>
    </cfRule>
  </conditionalFormatting>
  <conditionalFormatting sqref="J58">
    <cfRule type="cellIs" priority="111" dxfId="1" operator="lessThanOrEqual" stopIfTrue="1">
      <formula>$G$28</formula>
    </cfRule>
    <cfRule type="cellIs" priority="112" dxfId="0" operator="greaterThan" stopIfTrue="1">
      <formula>$G$28</formula>
    </cfRule>
  </conditionalFormatting>
  <conditionalFormatting sqref="J59">
    <cfRule type="cellIs" priority="109" dxfId="1" operator="lessThanOrEqual" stopIfTrue="1">
      <formula>$G$28</formula>
    </cfRule>
    <cfRule type="cellIs" priority="110" dxfId="0" operator="greaterThan" stopIfTrue="1">
      <formula>$G$28</formula>
    </cfRule>
  </conditionalFormatting>
  <conditionalFormatting sqref="J61">
    <cfRule type="cellIs" priority="107" dxfId="1" operator="lessThanOrEqual" stopIfTrue="1">
      <formula>$G$28</formula>
    </cfRule>
    <cfRule type="cellIs" priority="108" dxfId="0" operator="greaterThan" stopIfTrue="1">
      <formula>$G$28</formula>
    </cfRule>
  </conditionalFormatting>
  <conditionalFormatting sqref="J60">
    <cfRule type="cellIs" priority="105" dxfId="1" operator="lessThanOrEqual" stopIfTrue="1">
      <formula>$G$28</formula>
    </cfRule>
    <cfRule type="cellIs" priority="106" dxfId="0" operator="greaterThan" stopIfTrue="1">
      <formula>$G$28</formula>
    </cfRule>
  </conditionalFormatting>
  <conditionalFormatting sqref="J62">
    <cfRule type="cellIs" priority="103" dxfId="1" operator="lessThanOrEqual" stopIfTrue="1">
      <formula>$G$28</formula>
    </cfRule>
    <cfRule type="cellIs" priority="104" dxfId="0" operator="greaterThan" stopIfTrue="1">
      <formula>$G$28</formula>
    </cfRule>
  </conditionalFormatting>
  <conditionalFormatting sqref="J63">
    <cfRule type="cellIs" priority="101" dxfId="1" operator="lessThanOrEqual" stopIfTrue="1">
      <formula>$G$28</formula>
    </cfRule>
    <cfRule type="cellIs" priority="102" dxfId="0" operator="greaterThan" stopIfTrue="1">
      <formula>$G$28</formula>
    </cfRule>
  </conditionalFormatting>
  <conditionalFormatting sqref="J65">
    <cfRule type="cellIs" priority="99" dxfId="1" operator="lessThanOrEqual" stopIfTrue="1">
      <formula>$G$28</formula>
    </cfRule>
    <cfRule type="cellIs" priority="100" dxfId="0" operator="greaterThan" stopIfTrue="1">
      <formula>$G$28</formula>
    </cfRule>
  </conditionalFormatting>
  <conditionalFormatting sqref="J64">
    <cfRule type="cellIs" priority="97" dxfId="1" operator="lessThanOrEqual" stopIfTrue="1">
      <formula>$G$28</formula>
    </cfRule>
    <cfRule type="cellIs" priority="98" dxfId="0" operator="greaterThan" stopIfTrue="1">
      <formula>$G$28</formula>
    </cfRule>
  </conditionalFormatting>
  <conditionalFormatting sqref="J66">
    <cfRule type="cellIs" priority="95" dxfId="1" operator="lessThanOrEqual" stopIfTrue="1">
      <formula>$G$28</formula>
    </cfRule>
    <cfRule type="cellIs" priority="96" dxfId="0" operator="greaterThan" stopIfTrue="1">
      <formula>$G$28</formula>
    </cfRule>
  </conditionalFormatting>
  <conditionalFormatting sqref="J67">
    <cfRule type="cellIs" priority="93" dxfId="1" operator="lessThanOrEqual" stopIfTrue="1">
      <formula>$G$28</formula>
    </cfRule>
    <cfRule type="cellIs" priority="94" dxfId="0" operator="greaterThan" stopIfTrue="1">
      <formula>$G$28</formula>
    </cfRule>
  </conditionalFormatting>
  <conditionalFormatting sqref="J68">
    <cfRule type="cellIs" priority="91" dxfId="1" operator="lessThanOrEqual" stopIfTrue="1">
      <formula>$G$28</formula>
    </cfRule>
    <cfRule type="cellIs" priority="92" dxfId="0" operator="greaterThan" stopIfTrue="1">
      <formula>$G$28</formula>
    </cfRule>
  </conditionalFormatting>
  <conditionalFormatting sqref="J69">
    <cfRule type="cellIs" priority="89" dxfId="1" operator="lessThanOrEqual" stopIfTrue="1">
      <formula>$G$28</formula>
    </cfRule>
    <cfRule type="cellIs" priority="90" dxfId="0" operator="greaterThan" stopIfTrue="1">
      <formula>$G$28</formula>
    </cfRule>
  </conditionalFormatting>
  <conditionalFormatting sqref="J70">
    <cfRule type="cellIs" priority="87" dxfId="1" operator="lessThanOrEqual" stopIfTrue="1">
      <formula>$G$28</formula>
    </cfRule>
    <cfRule type="cellIs" priority="88" dxfId="0" operator="greaterThan" stopIfTrue="1">
      <formula>$G$28</formula>
    </cfRule>
  </conditionalFormatting>
  <conditionalFormatting sqref="L28">
    <cfRule type="cellIs" priority="85" dxfId="1" operator="lessThan" stopIfTrue="1">
      <formula>60</formula>
    </cfRule>
    <cfRule type="cellIs" priority="86" dxfId="0" operator="greaterThanOrEqual" stopIfTrue="1">
      <formula>60</formula>
    </cfRule>
  </conditionalFormatting>
  <conditionalFormatting sqref="L29">
    <cfRule type="cellIs" priority="83" dxfId="1" operator="lessThan" stopIfTrue="1">
      <formula>60</formula>
    </cfRule>
    <cfRule type="cellIs" priority="84" dxfId="0" operator="greaterThanOrEqual" stopIfTrue="1">
      <formula>60</formula>
    </cfRule>
  </conditionalFormatting>
  <conditionalFormatting sqref="L30">
    <cfRule type="cellIs" priority="81" dxfId="1" operator="lessThan" stopIfTrue="1">
      <formula>60</formula>
    </cfRule>
    <cfRule type="cellIs" priority="82" dxfId="0" operator="greaterThanOrEqual" stopIfTrue="1">
      <formula>60</formula>
    </cfRule>
  </conditionalFormatting>
  <conditionalFormatting sqref="L31">
    <cfRule type="cellIs" priority="79" dxfId="1" operator="lessThan" stopIfTrue="1">
      <formula>60</formula>
    </cfRule>
    <cfRule type="cellIs" priority="80" dxfId="0" operator="greaterThanOrEqual" stopIfTrue="1">
      <formula>60</formula>
    </cfRule>
  </conditionalFormatting>
  <conditionalFormatting sqref="L32">
    <cfRule type="cellIs" priority="77" dxfId="1" operator="lessThan" stopIfTrue="1">
      <formula>60</formula>
    </cfRule>
    <cfRule type="cellIs" priority="78" dxfId="0" operator="greaterThanOrEqual" stopIfTrue="1">
      <formula>60</formula>
    </cfRule>
  </conditionalFormatting>
  <conditionalFormatting sqref="L33">
    <cfRule type="cellIs" priority="75" dxfId="1" operator="lessThan" stopIfTrue="1">
      <formula>60</formula>
    </cfRule>
    <cfRule type="cellIs" priority="76" dxfId="0" operator="greaterThanOrEqual" stopIfTrue="1">
      <formula>60</formula>
    </cfRule>
  </conditionalFormatting>
  <conditionalFormatting sqref="L34">
    <cfRule type="cellIs" priority="73" dxfId="1" operator="lessThan" stopIfTrue="1">
      <formula>60</formula>
    </cfRule>
    <cfRule type="cellIs" priority="74" dxfId="0" operator="greaterThanOrEqual" stopIfTrue="1">
      <formula>60</formula>
    </cfRule>
  </conditionalFormatting>
  <conditionalFormatting sqref="L35">
    <cfRule type="cellIs" priority="71" dxfId="1" operator="lessThan" stopIfTrue="1">
      <formula>60</formula>
    </cfRule>
    <cfRule type="cellIs" priority="72" dxfId="0" operator="greaterThanOrEqual" stopIfTrue="1">
      <formula>60</formula>
    </cfRule>
  </conditionalFormatting>
  <conditionalFormatting sqref="L36">
    <cfRule type="cellIs" priority="69" dxfId="1" operator="lessThan" stopIfTrue="1">
      <formula>60</formula>
    </cfRule>
    <cfRule type="cellIs" priority="70" dxfId="0" operator="greaterThanOrEqual" stopIfTrue="1">
      <formula>60</formula>
    </cfRule>
  </conditionalFormatting>
  <conditionalFormatting sqref="L37">
    <cfRule type="cellIs" priority="67" dxfId="1" operator="lessThan" stopIfTrue="1">
      <formula>60</formula>
    </cfRule>
    <cfRule type="cellIs" priority="68" dxfId="0" operator="greaterThanOrEqual" stopIfTrue="1">
      <formula>60</formula>
    </cfRule>
  </conditionalFormatting>
  <conditionalFormatting sqref="L39">
    <cfRule type="cellIs" priority="65" dxfId="1" operator="lessThan" stopIfTrue="1">
      <formula>60</formula>
    </cfRule>
    <cfRule type="cellIs" priority="66" dxfId="0" operator="greaterThanOrEqual" stopIfTrue="1">
      <formula>60</formula>
    </cfRule>
  </conditionalFormatting>
  <conditionalFormatting sqref="L38">
    <cfRule type="cellIs" priority="63" dxfId="1" operator="lessThan" stopIfTrue="1">
      <formula>60</formula>
    </cfRule>
    <cfRule type="cellIs" priority="64" dxfId="0" operator="greaterThanOrEqual" stopIfTrue="1">
      <formula>60</formula>
    </cfRule>
  </conditionalFormatting>
  <conditionalFormatting sqref="L40">
    <cfRule type="cellIs" priority="61" dxfId="1" operator="lessThan" stopIfTrue="1">
      <formula>60</formula>
    </cfRule>
    <cfRule type="cellIs" priority="62" dxfId="0" operator="greaterThanOrEqual" stopIfTrue="1">
      <formula>60</formula>
    </cfRule>
  </conditionalFormatting>
  <conditionalFormatting sqref="L42">
    <cfRule type="cellIs" priority="59" dxfId="1" operator="lessThan" stopIfTrue="1">
      <formula>60</formula>
    </cfRule>
    <cfRule type="cellIs" priority="60" dxfId="0" operator="greaterThanOrEqual" stopIfTrue="1">
      <formula>60</formula>
    </cfRule>
  </conditionalFormatting>
  <conditionalFormatting sqref="L41">
    <cfRule type="cellIs" priority="57" dxfId="1" operator="lessThan" stopIfTrue="1">
      <formula>60</formula>
    </cfRule>
    <cfRule type="cellIs" priority="58" dxfId="0" operator="greaterThanOrEqual" stopIfTrue="1">
      <formula>60</formula>
    </cfRule>
  </conditionalFormatting>
  <conditionalFormatting sqref="L43">
    <cfRule type="cellIs" priority="55" dxfId="1" operator="lessThan" stopIfTrue="1">
      <formula>60</formula>
    </cfRule>
    <cfRule type="cellIs" priority="56" dxfId="0" operator="greaterThanOrEqual" stopIfTrue="1">
      <formula>60</formula>
    </cfRule>
  </conditionalFormatting>
  <conditionalFormatting sqref="L45">
    <cfRule type="cellIs" priority="53" dxfId="1" operator="lessThan" stopIfTrue="1">
      <formula>60</formula>
    </cfRule>
    <cfRule type="cellIs" priority="54" dxfId="0" operator="greaterThanOrEqual" stopIfTrue="1">
      <formula>60</formula>
    </cfRule>
  </conditionalFormatting>
  <conditionalFormatting sqref="L44">
    <cfRule type="cellIs" priority="51" dxfId="1" operator="lessThan" stopIfTrue="1">
      <formula>60</formula>
    </cfRule>
    <cfRule type="cellIs" priority="52" dxfId="0" operator="greaterThanOrEqual" stopIfTrue="1">
      <formula>60</formula>
    </cfRule>
  </conditionalFormatting>
  <conditionalFormatting sqref="L46">
    <cfRule type="cellIs" priority="49" dxfId="1" operator="lessThan" stopIfTrue="1">
      <formula>60</formula>
    </cfRule>
    <cfRule type="cellIs" priority="50" dxfId="0" operator="greaterThanOrEqual" stopIfTrue="1">
      <formula>60</formula>
    </cfRule>
  </conditionalFormatting>
  <conditionalFormatting sqref="L47">
    <cfRule type="cellIs" priority="47" dxfId="1" operator="lessThan" stopIfTrue="1">
      <formula>60</formula>
    </cfRule>
    <cfRule type="cellIs" priority="48" dxfId="0" operator="greaterThanOrEqual" stopIfTrue="1">
      <formula>60</formula>
    </cfRule>
  </conditionalFormatting>
  <conditionalFormatting sqref="L48">
    <cfRule type="cellIs" priority="45" dxfId="1" operator="lessThan" stopIfTrue="1">
      <formula>60</formula>
    </cfRule>
    <cfRule type="cellIs" priority="46" dxfId="0" operator="greaterThanOrEqual" stopIfTrue="1">
      <formula>60</formula>
    </cfRule>
  </conditionalFormatting>
  <conditionalFormatting sqref="L49">
    <cfRule type="cellIs" priority="43" dxfId="1" operator="lessThan" stopIfTrue="1">
      <formula>60</formula>
    </cfRule>
    <cfRule type="cellIs" priority="44" dxfId="0" operator="greaterThanOrEqual" stopIfTrue="1">
      <formula>60</formula>
    </cfRule>
  </conditionalFormatting>
  <conditionalFormatting sqref="L50">
    <cfRule type="cellIs" priority="41" dxfId="1" operator="lessThan" stopIfTrue="1">
      <formula>60</formula>
    </cfRule>
    <cfRule type="cellIs" priority="42" dxfId="0" operator="greaterThanOrEqual" stopIfTrue="1">
      <formula>60</formula>
    </cfRule>
  </conditionalFormatting>
  <conditionalFormatting sqref="L51">
    <cfRule type="cellIs" priority="39" dxfId="1" operator="lessThan" stopIfTrue="1">
      <formula>60</formula>
    </cfRule>
    <cfRule type="cellIs" priority="40" dxfId="0" operator="greaterThanOrEqual" stopIfTrue="1">
      <formula>60</formula>
    </cfRule>
  </conditionalFormatting>
  <conditionalFormatting sqref="L52">
    <cfRule type="cellIs" priority="37" dxfId="1" operator="lessThan" stopIfTrue="1">
      <formula>60</formula>
    </cfRule>
    <cfRule type="cellIs" priority="38" dxfId="0" operator="greaterThanOrEqual" stopIfTrue="1">
      <formula>60</formula>
    </cfRule>
  </conditionalFormatting>
  <conditionalFormatting sqref="L53">
    <cfRule type="cellIs" priority="35" dxfId="1" operator="lessThan" stopIfTrue="1">
      <formula>60</formula>
    </cfRule>
    <cfRule type="cellIs" priority="36" dxfId="0" operator="greaterThanOrEqual" stopIfTrue="1">
      <formula>60</formula>
    </cfRule>
  </conditionalFormatting>
  <conditionalFormatting sqref="L54">
    <cfRule type="cellIs" priority="33" dxfId="1" operator="lessThan" stopIfTrue="1">
      <formula>60</formula>
    </cfRule>
    <cfRule type="cellIs" priority="34" dxfId="0" operator="greaterThanOrEqual" stopIfTrue="1">
      <formula>60</formula>
    </cfRule>
  </conditionalFormatting>
  <conditionalFormatting sqref="L55">
    <cfRule type="cellIs" priority="31" dxfId="1" operator="lessThan" stopIfTrue="1">
      <formula>60</formula>
    </cfRule>
    <cfRule type="cellIs" priority="32" dxfId="0" operator="greaterThanOrEqual" stopIfTrue="1">
      <formula>60</formula>
    </cfRule>
  </conditionalFormatting>
  <conditionalFormatting sqref="L56">
    <cfRule type="cellIs" priority="29" dxfId="1" operator="lessThan" stopIfTrue="1">
      <formula>60</formula>
    </cfRule>
    <cfRule type="cellIs" priority="30" dxfId="0" operator="greaterThanOrEqual" stopIfTrue="1">
      <formula>60</formula>
    </cfRule>
  </conditionalFormatting>
  <conditionalFormatting sqref="L57">
    <cfRule type="cellIs" priority="27" dxfId="1" operator="lessThan" stopIfTrue="1">
      <formula>60</formula>
    </cfRule>
    <cfRule type="cellIs" priority="28" dxfId="0" operator="greaterThanOrEqual" stopIfTrue="1">
      <formula>60</formula>
    </cfRule>
  </conditionalFormatting>
  <conditionalFormatting sqref="L58">
    <cfRule type="cellIs" priority="25" dxfId="1" operator="lessThan" stopIfTrue="1">
      <formula>60</formula>
    </cfRule>
    <cfRule type="cellIs" priority="26" dxfId="0" operator="greaterThanOrEqual" stopIfTrue="1">
      <formula>60</formula>
    </cfRule>
  </conditionalFormatting>
  <conditionalFormatting sqref="L59">
    <cfRule type="cellIs" priority="23" dxfId="1" operator="lessThan" stopIfTrue="1">
      <formula>60</formula>
    </cfRule>
    <cfRule type="cellIs" priority="24" dxfId="0" operator="greaterThanOrEqual" stopIfTrue="1">
      <formula>60</formula>
    </cfRule>
  </conditionalFormatting>
  <conditionalFormatting sqref="L60">
    <cfRule type="cellIs" priority="21" dxfId="1" operator="lessThan" stopIfTrue="1">
      <formula>60</formula>
    </cfRule>
    <cfRule type="cellIs" priority="22" dxfId="0" operator="greaterThanOrEqual" stopIfTrue="1">
      <formula>60</formula>
    </cfRule>
  </conditionalFormatting>
  <conditionalFormatting sqref="L61">
    <cfRule type="cellIs" priority="19" dxfId="1" operator="lessThan" stopIfTrue="1">
      <formula>60</formula>
    </cfRule>
    <cfRule type="cellIs" priority="20" dxfId="0" operator="greaterThanOrEqual" stopIfTrue="1">
      <formula>60</formula>
    </cfRule>
  </conditionalFormatting>
  <conditionalFormatting sqref="L63">
    <cfRule type="cellIs" priority="17" dxfId="1" operator="lessThan" stopIfTrue="1">
      <formula>60</formula>
    </cfRule>
    <cfRule type="cellIs" priority="18" dxfId="0" operator="greaterThanOrEqual" stopIfTrue="1">
      <formula>60</formula>
    </cfRule>
  </conditionalFormatting>
  <conditionalFormatting sqref="L62">
    <cfRule type="cellIs" priority="15" dxfId="1" operator="lessThan" stopIfTrue="1">
      <formula>60</formula>
    </cfRule>
    <cfRule type="cellIs" priority="16" dxfId="0" operator="greaterThanOrEqual" stopIfTrue="1">
      <formula>60</formula>
    </cfRule>
  </conditionalFormatting>
  <conditionalFormatting sqref="L64">
    <cfRule type="cellIs" priority="13" dxfId="1" operator="lessThan" stopIfTrue="1">
      <formula>60</formula>
    </cfRule>
    <cfRule type="cellIs" priority="14" dxfId="0" operator="greaterThanOrEqual" stopIfTrue="1">
      <formula>60</formula>
    </cfRule>
  </conditionalFormatting>
  <conditionalFormatting sqref="L65">
    <cfRule type="cellIs" priority="11" dxfId="1" operator="lessThan" stopIfTrue="1">
      <formula>60</formula>
    </cfRule>
    <cfRule type="cellIs" priority="12" dxfId="0" operator="greaterThanOrEqual" stopIfTrue="1">
      <formula>60</formula>
    </cfRule>
  </conditionalFormatting>
  <conditionalFormatting sqref="L66">
    <cfRule type="cellIs" priority="9" dxfId="1" operator="lessThan" stopIfTrue="1">
      <formula>60</formula>
    </cfRule>
    <cfRule type="cellIs" priority="10" dxfId="0" operator="greaterThanOrEqual" stopIfTrue="1">
      <formula>60</formula>
    </cfRule>
  </conditionalFormatting>
  <conditionalFormatting sqref="L68">
    <cfRule type="cellIs" priority="7" dxfId="1" operator="lessThan" stopIfTrue="1">
      <formula>60</formula>
    </cfRule>
    <cfRule type="cellIs" priority="8" dxfId="0" operator="greaterThanOrEqual" stopIfTrue="1">
      <formula>60</formula>
    </cfRule>
  </conditionalFormatting>
  <conditionalFormatting sqref="L67">
    <cfRule type="cellIs" priority="5" dxfId="1" operator="lessThan" stopIfTrue="1">
      <formula>60</formula>
    </cfRule>
    <cfRule type="cellIs" priority="6" dxfId="0" operator="greaterThanOrEqual" stopIfTrue="1">
      <formula>60</formula>
    </cfRule>
  </conditionalFormatting>
  <conditionalFormatting sqref="L69">
    <cfRule type="cellIs" priority="3" dxfId="1" operator="lessThan" stopIfTrue="1">
      <formula>60</formula>
    </cfRule>
    <cfRule type="cellIs" priority="4" dxfId="0" operator="greaterThanOrEqual" stopIfTrue="1">
      <formula>60</formula>
    </cfRule>
  </conditionalFormatting>
  <conditionalFormatting sqref="L70">
    <cfRule type="cellIs" priority="1" dxfId="1" operator="lessThan" stopIfTrue="1">
      <formula>60</formula>
    </cfRule>
    <cfRule type="cellIs" priority="2" dxfId="0" operator="greaterThanOrEqual" stopIfTrue="1">
      <formula>60</formula>
    </cfRule>
  </conditionalFormatting>
  <dataValidations count="1">
    <dataValidation type="list" allowBlank="1" showInputMessage="1" showErrorMessage="1" sqref="F28:F70">
      <formula1>incentivo</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oglio2"/>
  <dimension ref="A1:N20"/>
  <sheetViews>
    <sheetView zoomScalePageLayoutView="0" workbookViewId="0" topLeftCell="A1">
      <selection activeCell="D2" sqref="D2:D7"/>
    </sheetView>
  </sheetViews>
  <sheetFormatPr defaultColWidth="8.8515625" defaultRowHeight="12.75"/>
  <cols>
    <col min="1" max="1" width="30.28125" style="0" customWidth="1"/>
    <col min="2" max="2" width="19.421875" style="0" bestFit="1" customWidth="1"/>
    <col min="3" max="3" width="19.8515625" style="0" bestFit="1" customWidth="1"/>
    <col min="4" max="4" width="86.8515625" style="0" customWidth="1"/>
    <col min="5" max="5" width="32.00390625" style="0" bestFit="1" customWidth="1"/>
    <col min="6" max="6" width="77.421875" style="0" bestFit="1" customWidth="1"/>
    <col min="7" max="7" width="60.140625" style="0" bestFit="1" customWidth="1"/>
    <col min="8" max="8" width="67.421875" style="0" bestFit="1" customWidth="1"/>
    <col min="9" max="9" width="51.00390625" style="0" bestFit="1" customWidth="1"/>
    <col min="10" max="10" width="99.7109375" style="0" customWidth="1"/>
    <col min="11" max="11" width="15.00390625" style="0" bestFit="1" customWidth="1"/>
    <col min="12" max="12" width="8.8515625" style="0" customWidth="1"/>
    <col min="13" max="13" width="17.8515625" style="0" bestFit="1" customWidth="1"/>
    <col min="14" max="14" width="11.421875" style="0" bestFit="1" customWidth="1"/>
  </cols>
  <sheetData>
    <row r="1" spans="1:14" ht="15">
      <c r="A1" s="26" t="s">
        <v>22</v>
      </c>
      <c r="B1" s="25" t="s">
        <v>85</v>
      </c>
      <c r="C1" s="26" t="s">
        <v>89</v>
      </c>
      <c r="D1" s="28" t="s">
        <v>92</v>
      </c>
      <c r="E1" s="123" t="s">
        <v>122</v>
      </c>
      <c r="F1" s="25" t="s">
        <v>529</v>
      </c>
      <c r="G1" s="123" t="s">
        <v>530</v>
      </c>
      <c r="H1" s="25" t="s">
        <v>531</v>
      </c>
      <c r="I1" s="123" t="s">
        <v>244</v>
      </c>
      <c r="J1" s="25" t="s">
        <v>532</v>
      </c>
      <c r="K1" s="26" t="s">
        <v>245</v>
      </c>
      <c r="L1" s="29" t="s">
        <v>94</v>
      </c>
      <c r="M1" s="35" t="s">
        <v>330</v>
      </c>
      <c r="N1" s="56" t="s">
        <v>385</v>
      </c>
    </row>
    <row r="2" spans="1:14" ht="12.75">
      <c r="A2" s="23" t="s">
        <v>472</v>
      </c>
      <c r="B2" s="67" t="s">
        <v>86</v>
      </c>
      <c r="C2" s="27" t="s">
        <v>90</v>
      </c>
      <c r="D2" s="122" t="s">
        <v>122</v>
      </c>
      <c r="E2" s="27" t="s">
        <v>255</v>
      </c>
      <c r="F2" s="27" t="s">
        <v>246</v>
      </c>
      <c r="G2" s="23" t="s">
        <v>263</v>
      </c>
      <c r="H2" s="27" t="s">
        <v>264</v>
      </c>
      <c r="I2" s="23" t="s">
        <v>263</v>
      </c>
      <c r="J2" s="23" t="s">
        <v>274</v>
      </c>
      <c r="K2" s="27" t="s">
        <v>108</v>
      </c>
      <c r="L2" s="27" t="s">
        <v>95</v>
      </c>
      <c r="M2" s="36" t="s">
        <v>331</v>
      </c>
      <c r="N2" s="57" t="s">
        <v>469</v>
      </c>
    </row>
    <row r="3" spans="1:14" ht="12.75">
      <c r="A3" s="23" t="s">
        <v>473</v>
      </c>
      <c r="B3" s="67" t="s">
        <v>87</v>
      </c>
      <c r="C3" s="27" t="s">
        <v>91</v>
      </c>
      <c r="D3" s="23" t="s">
        <v>529</v>
      </c>
      <c r="E3" s="27" t="s">
        <v>256</v>
      </c>
      <c r="F3" s="27" t="s">
        <v>253</v>
      </c>
      <c r="G3" s="23" t="s">
        <v>248</v>
      </c>
      <c r="H3" s="27" t="s">
        <v>263</v>
      </c>
      <c r="I3" s="23" t="s">
        <v>250</v>
      </c>
      <c r="J3" s="23" t="s">
        <v>275</v>
      </c>
      <c r="L3" s="27" t="s">
        <v>96</v>
      </c>
      <c r="M3" s="36" t="s">
        <v>332</v>
      </c>
      <c r="N3" s="57" t="s">
        <v>468</v>
      </c>
    </row>
    <row r="4" spans="1:10" ht="12.75">
      <c r="A4" s="23" t="s">
        <v>474</v>
      </c>
      <c r="B4" s="67" t="s">
        <v>88</v>
      </c>
      <c r="C4" t="s">
        <v>480</v>
      </c>
      <c r="D4" s="23" t="s">
        <v>531</v>
      </c>
      <c r="E4" s="27" t="s">
        <v>108</v>
      </c>
      <c r="F4" s="27" t="s">
        <v>252</v>
      </c>
      <c r="G4" s="23" t="s">
        <v>249</v>
      </c>
      <c r="H4" s="27" t="s">
        <v>251</v>
      </c>
      <c r="I4" s="23" t="s">
        <v>256</v>
      </c>
      <c r="J4" s="23" t="s">
        <v>108</v>
      </c>
    </row>
    <row r="5" spans="1:9" ht="12.75">
      <c r="A5" s="23" t="s">
        <v>475</v>
      </c>
      <c r="D5" s="122" t="s">
        <v>244</v>
      </c>
      <c r="F5" s="27" t="s">
        <v>247</v>
      </c>
      <c r="G5" s="23" t="s">
        <v>250</v>
      </c>
      <c r="H5" s="27" t="s">
        <v>250</v>
      </c>
      <c r="I5" s="23" t="s">
        <v>265</v>
      </c>
    </row>
    <row r="6" spans="1:9" ht="12.75">
      <c r="A6" s="23" t="s">
        <v>476</v>
      </c>
      <c r="D6" s="122" t="s">
        <v>530</v>
      </c>
      <c r="F6" s="27" t="s">
        <v>254</v>
      </c>
      <c r="G6" s="23" t="s">
        <v>251</v>
      </c>
      <c r="H6" s="27" t="s">
        <v>256</v>
      </c>
      <c r="I6" s="23" t="s">
        <v>266</v>
      </c>
    </row>
    <row r="7" spans="1:9" ht="12.75">
      <c r="A7" s="23" t="s">
        <v>477</v>
      </c>
      <c r="D7" s="23" t="s">
        <v>532</v>
      </c>
      <c r="F7" s="27" t="s">
        <v>108</v>
      </c>
      <c r="G7" s="23" t="s">
        <v>276</v>
      </c>
      <c r="H7" s="27" t="s">
        <v>108</v>
      </c>
      <c r="I7" s="23" t="s">
        <v>267</v>
      </c>
    </row>
    <row r="8" spans="1:9" ht="12.75">
      <c r="A8" s="23" t="s">
        <v>478</v>
      </c>
      <c r="D8" s="23"/>
      <c r="G8" s="23" t="s">
        <v>257</v>
      </c>
      <c r="I8" s="23" t="s">
        <v>268</v>
      </c>
    </row>
    <row r="9" spans="1:9" ht="12.75">
      <c r="A9" s="23"/>
      <c r="D9" s="57"/>
      <c r="G9" s="23" t="s">
        <v>258</v>
      </c>
      <c r="I9" s="23" t="s">
        <v>269</v>
      </c>
    </row>
    <row r="10" spans="1:9" ht="12.75">
      <c r="A10" s="23"/>
      <c r="G10" s="23" t="s">
        <v>259</v>
      </c>
      <c r="I10" s="23" t="s">
        <v>270</v>
      </c>
    </row>
    <row r="11" spans="1:9" ht="12.75">
      <c r="A11" s="23"/>
      <c r="G11" s="23" t="s">
        <v>260</v>
      </c>
      <c r="I11" s="23" t="s">
        <v>271</v>
      </c>
    </row>
    <row r="12" spans="7:9" ht="12.75">
      <c r="G12" s="23" t="s">
        <v>382</v>
      </c>
      <c r="I12" s="23" t="s">
        <v>272</v>
      </c>
    </row>
    <row r="13" spans="1:9" ht="12.75">
      <c r="A13" s="24" t="s">
        <v>506</v>
      </c>
      <c r="B13" s="24" t="s">
        <v>510</v>
      </c>
      <c r="G13" s="23" t="s">
        <v>383</v>
      </c>
      <c r="I13" s="23" t="s">
        <v>273</v>
      </c>
    </row>
    <row r="14" spans="1:9" ht="12.75">
      <c r="A14" t="s">
        <v>507</v>
      </c>
      <c r="B14" t="s">
        <v>511</v>
      </c>
      <c r="G14" s="23" t="s">
        <v>261</v>
      </c>
      <c r="I14" s="23" t="s">
        <v>108</v>
      </c>
    </row>
    <row r="15" spans="2:9" ht="12.75">
      <c r="B15" t="s">
        <v>512</v>
      </c>
      <c r="G15" s="23" t="s">
        <v>262</v>
      </c>
      <c r="I15" s="23"/>
    </row>
    <row r="16" spans="2:7" ht="12.75">
      <c r="B16" t="s">
        <v>513</v>
      </c>
      <c r="G16" s="23" t="s">
        <v>108</v>
      </c>
    </row>
    <row r="18" ht="12.75">
      <c r="A18" t="s">
        <v>576</v>
      </c>
    </row>
    <row r="19" ht="12.75">
      <c r="A19" t="s">
        <v>577</v>
      </c>
    </row>
    <row r="20" ht="12.75">
      <c r="A20" s="16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Foglio11"/>
  <dimension ref="A1:D15"/>
  <sheetViews>
    <sheetView zoomScalePageLayoutView="0" workbookViewId="0" topLeftCell="A1">
      <selection activeCell="D14" sqref="D14"/>
    </sheetView>
  </sheetViews>
  <sheetFormatPr defaultColWidth="8.8515625" defaultRowHeight="12.75"/>
  <cols>
    <col min="1" max="1" width="16.421875" style="0" bestFit="1" customWidth="1"/>
    <col min="2" max="2" width="30.8515625" style="0" customWidth="1"/>
    <col min="3" max="3" width="8.8515625" style="0" customWidth="1"/>
    <col min="4" max="4" width="41.7109375" style="0" customWidth="1"/>
  </cols>
  <sheetData>
    <row r="1" spans="1:4" ht="12.75">
      <c r="A1" s="17" t="s">
        <v>278</v>
      </c>
      <c r="B1" s="17" t="s">
        <v>231</v>
      </c>
      <c r="D1" s="90" t="s">
        <v>398</v>
      </c>
    </row>
    <row r="2" spans="1:4" ht="12.75">
      <c r="A2" s="18" t="s">
        <v>279</v>
      </c>
      <c r="B2" s="18" t="s">
        <v>280</v>
      </c>
      <c r="D2" t="s">
        <v>483</v>
      </c>
    </row>
    <row r="3" spans="1:4" ht="12.75">
      <c r="A3" s="18" t="s">
        <v>281</v>
      </c>
      <c r="B3" s="18" t="s">
        <v>519</v>
      </c>
      <c r="D3" t="s">
        <v>482</v>
      </c>
    </row>
    <row r="4" spans="1:4" ht="12.75">
      <c r="A4" s="18" t="s">
        <v>282</v>
      </c>
      <c r="B4" s="18" t="s">
        <v>0</v>
      </c>
      <c r="D4" t="s">
        <v>484</v>
      </c>
    </row>
    <row r="5" spans="1:4" ht="12.75">
      <c r="A5" s="18" t="s">
        <v>283</v>
      </c>
      <c r="B5" s="18" t="s">
        <v>1</v>
      </c>
      <c r="D5" t="s">
        <v>633</v>
      </c>
    </row>
    <row r="6" spans="1:4" ht="12.75">
      <c r="A6" s="18" t="s">
        <v>284</v>
      </c>
      <c r="B6" s="18" t="s">
        <v>285</v>
      </c>
      <c r="D6" t="s">
        <v>634</v>
      </c>
    </row>
    <row r="7" spans="1:2" ht="12.75">
      <c r="A7" s="18" t="s">
        <v>286</v>
      </c>
      <c r="B7" s="18" t="s">
        <v>287</v>
      </c>
    </row>
    <row r="8" spans="1:2" ht="12.75">
      <c r="A8" s="18" t="s">
        <v>288</v>
      </c>
      <c r="B8" s="18" t="s">
        <v>289</v>
      </c>
    </row>
    <row r="9" spans="1:2" ht="12.75">
      <c r="A9" s="18" t="s">
        <v>290</v>
      </c>
      <c r="B9" s="18" t="s">
        <v>291</v>
      </c>
    </row>
    <row r="10" spans="1:2" ht="12.75">
      <c r="A10" s="18" t="s">
        <v>292</v>
      </c>
      <c r="B10" s="18" t="s">
        <v>632</v>
      </c>
    </row>
    <row r="11" spans="1:2" ht="12.75">
      <c r="A11" s="18" t="s">
        <v>293</v>
      </c>
      <c r="B11" s="18" t="s">
        <v>294</v>
      </c>
    </row>
    <row r="12" spans="1:2" ht="12.75">
      <c r="A12" s="18" t="s">
        <v>295</v>
      </c>
      <c r="B12" s="18" t="s">
        <v>296</v>
      </c>
    </row>
    <row r="13" spans="1:2" ht="12.75">
      <c r="A13" s="18" t="s">
        <v>297</v>
      </c>
      <c r="B13" s="18" t="s">
        <v>298</v>
      </c>
    </row>
    <row r="14" spans="1:2" ht="12.75">
      <c r="A14" s="18" t="s">
        <v>299</v>
      </c>
      <c r="B14" s="18" t="s">
        <v>300</v>
      </c>
    </row>
    <row r="15" spans="1:2" ht="25.5">
      <c r="A15" s="18">
        <v>14</v>
      </c>
      <c r="B15" s="18" t="s">
        <v>621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oglio12"/>
  <dimension ref="A1:I16"/>
  <sheetViews>
    <sheetView zoomScalePageLayoutView="0" workbookViewId="0" topLeftCell="A1">
      <selection activeCell="B72" sqref="B72:B73"/>
    </sheetView>
  </sheetViews>
  <sheetFormatPr defaultColWidth="8.8515625" defaultRowHeight="12.75"/>
  <cols>
    <col min="1" max="9" width="27.8515625" style="0" customWidth="1"/>
  </cols>
  <sheetData>
    <row r="1" spans="1:9" ht="12.75">
      <c r="A1" s="23" t="s">
        <v>277</v>
      </c>
      <c r="B1" s="23">
        <v>1</v>
      </c>
      <c r="C1" s="31">
        <v>2</v>
      </c>
      <c r="D1" s="31">
        <v>3</v>
      </c>
      <c r="E1" s="31">
        <v>4</v>
      </c>
      <c r="F1" s="31">
        <v>5</v>
      </c>
      <c r="G1" s="31">
        <v>6</v>
      </c>
      <c r="H1" s="31">
        <v>7</v>
      </c>
      <c r="I1" s="31">
        <v>8</v>
      </c>
    </row>
    <row r="2" spans="1:9" ht="15">
      <c r="A2" s="22" t="s">
        <v>233</v>
      </c>
      <c r="B2" s="12" t="s">
        <v>11</v>
      </c>
      <c r="C2" s="12" t="s">
        <v>12</v>
      </c>
      <c r="D2" s="12" t="s">
        <v>13</v>
      </c>
      <c r="E2" s="12" t="s">
        <v>14</v>
      </c>
      <c r="F2" s="12" t="s">
        <v>15</v>
      </c>
      <c r="G2" s="12" t="s">
        <v>142</v>
      </c>
      <c r="H2" s="12" t="s">
        <v>142</v>
      </c>
      <c r="I2" s="12" t="s">
        <v>142</v>
      </c>
    </row>
    <row r="3" spans="1:9" ht="28.5">
      <c r="A3" s="22" t="s">
        <v>234</v>
      </c>
      <c r="B3" s="12" t="s">
        <v>11</v>
      </c>
      <c r="C3" s="12" t="s">
        <v>488</v>
      </c>
      <c r="D3" s="12" t="s">
        <v>489</v>
      </c>
      <c r="E3" s="12" t="s">
        <v>490</v>
      </c>
      <c r="F3" s="12" t="s">
        <v>14</v>
      </c>
      <c r="G3" s="12" t="s">
        <v>15</v>
      </c>
      <c r="H3" s="12" t="s">
        <v>142</v>
      </c>
      <c r="I3" s="12" t="s">
        <v>142</v>
      </c>
    </row>
    <row r="4" spans="1:9" ht="42.75">
      <c r="A4" s="22" t="s">
        <v>235</v>
      </c>
      <c r="B4" s="12" t="s">
        <v>236</v>
      </c>
      <c r="C4" s="12" t="s">
        <v>238</v>
      </c>
      <c r="D4" s="12" t="s">
        <v>12</v>
      </c>
      <c r="E4" s="12" t="s">
        <v>13</v>
      </c>
      <c r="F4" s="12" t="s">
        <v>14</v>
      </c>
      <c r="G4" s="12" t="s">
        <v>15</v>
      </c>
      <c r="H4" s="12" t="s">
        <v>142</v>
      </c>
      <c r="I4" s="12" t="s">
        <v>142</v>
      </c>
    </row>
    <row r="5" spans="1:9" ht="45">
      <c r="A5" s="22" t="s">
        <v>491</v>
      </c>
      <c r="B5" s="12" t="s">
        <v>492</v>
      </c>
      <c r="C5" s="12" t="s">
        <v>493</v>
      </c>
      <c r="D5" s="12" t="s">
        <v>243</v>
      </c>
      <c r="E5" s="12" t="s">
        <v>142</v>
      </c>
      <c r="F5" s="12" t="s">
        <v>142</v>
      </c>
      <c r="G5" s="12" t="s">
        <v>142</v>
      </c>
      <c r="H5" s="12" t="s">
        <v>142</v>
      </c>
      <c r="I5" s="12" t="s">
        <v>142</v>
      </c>
    </row>
    <row r="6" spans="1:9" ht="105">
      <c r="A6" s="22" t="s">
        <v>494</v>
      </c>
      <c r="B6" s="12" t="s">
        <v>495</v>
      </c>
      <c r="C6" s="12" t="s">
        <v>236</v>
      </c>
      <c r="D6" s="12" t="s">
        <v>239</v>
      </c>
      <c r="E6" s="12" t="s">
        <v>12</v>
      </c>
      <c r="F6" s="12" t="s">
        <v>242</v>
      </c>
      <c r="G6" s="12" t="s">
        <v>243</v>
      </c>
      <c r="H6" s="12" t="s">
        <v>142</v>
      </c>
      <c r="I6" s="12" t="s">
        <v>142</v>
      </c>
    </row>
    <row r="7" spans="1:9" ht="57">
      <c r="A7" s="22" t="s">
        <v>386</v>
      </c>
      <c r="B7" s="12" t="s">
        <v>496</v>
      </c>
      <c r="C7" s="12" t="s">
        <v>497</v>
      </c>
      <c r="D7" s="12" t="s">
        <v>142</v>
      </c>
      <c r="E7" s="12" t="s">
        <v>142</v>
      </c>
      <c r="F7" s="12" t="s">
        <v>142</v>
      </c>
      <c r="G7" s="12" t="s">
        <v>142</v>
      </c>
      <c r="H7" s="12" t="s">
        <v>142</v>
      </c>
      <c r="I7" s="12" t="s">
        <v>142</v>
      </c>
    </row>
    <row r="8" spans="1:9" ht="30">
      <c r="A8" s="22" t="s">
        <v>498</v>
      </c>
      <c r="B8" s="12" t="s">
        <v>11</v>
      </c>
      <c r="C8" s="12" t="s">
        <v>237</v>
      </c>
      <c r="D8" s="12" t="s">
        <v>12</v>
      </c>
      <c r="E8" s="12" t="s">
        <v>241</v>
      </c>
      <c r="F8" s="12" t="s">
        <v>240</v>
      </c>
      <c r="G8" s="12" t="s">
        <v>13</v>
      </c>
      <c r="H8" s="12" t="s">
        <v>14</v>
      </c>
      <c r="I8" s="12" t="s">
        <v>15</v>
      </c>
    </row>
    <row r="9" spans="1:9" ht="28.5">
      <c r="A9" s="22" t="s">
        <v>514</v>
      </c>
      <c r="B9" s="12" t="s">
        <v>515</v>
      </c>
      <c r="C9" s="12" t="s">
        <v>516</v>
      </c>
      <c r="D9" s="12" t="s">
        <v>142</v>
      </c>
      <c r="E9" s="12" t="s">
        <v>142</v>
      </c>
      <c r="F9" s="12" t="s">
        <v>142</v>
      </c>
      <c r="G9" s="12" t="s">
        <v>142</v>
      </c>
      <c r="H9" s="12" t="s">
        <v>142</v>
      </c>
      <c r="I9" s="12" t="s">
        <v>142</v>
      </c>
    </row>
    <row r="10" spans="1:9" ht="57">
      <c r="A10" s="22" t="s">
        <v>499</v>
      </c>
      <c r="B10" s="12" t="s">
        <v>508</v>
      </c>
      <c r="C10" s="12" t="s">
        <v>500</v>
      </c>
      <c r="D10" s="12" t="s">
        <v>501</v>
      </c>
      <c r="E10" s="12" t="s">
        <v>502</v>
      </c>
      <c r="F10" s="12" t="s">
        <v>503</v>
      </c>
      <c r="G10" s="12" t="s">
        <v>504</v>
      </c>
      <c r="H10" s="12" t="s">
        <v>505</v>
      </c>
      <c r="I10" s="12" t="s">
        <v>142</v>
      </c>
    </row>
    <row r="16" ht="21">
      <c r="A16" s="91"/>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oglio13"/>
  <dimension ref="A1:E66"/>
  <sheetViews>
    <sheetView zoomScalePageLayoutView="0" workbookViewId="0" topLeftCell="A1">
      <selection activeCell="B72" sqref="B72:B73"/>
    </sheetView>
  </sheetViews>
  <sheetFormatPr defaultColWidth="8.8515625" defaultRowHeight="12.75"/>
  <cols>
    <col min="1" max="1" width="15.421875" style="0" bestFit="1" customWidth="1"/>
    <col min="2" max="4" width="31.28125" style="0" customWidth="1"/>
  </cols>
  <sheetData>
    <row r="1" spans="1:5" ht="25.5">
      <c r="A1" s="32" t="s">
        <v>161</v>
      </c>
      <c r="B1" s="32" t="s">
        <v>162</v>
      </c>
      <c r="C1" s="32" t="s">
        <v>163</v>
      </c>
      <c r="D1" s="32" t="s">
        <v>164</v>
      </c>
      <c r="E1" s="32" t="s">
        <v>165</v>
      </c>
    </row>
    <row r="2" spans="1:5" ht="12.75">
      <c r="A2" s="34">
        <v>670</v>
      </c>
      <c r="B2" s="33" t="s">
        <v>166</v>
      </c>
      <c r="C2" s="33" t="s">
        <v>167</v>
      </c>
      <c r="D2" s="33" t="s">
        <v>168</v>
      </c>
      <c r="E2" s="33" t="s">
        <v>167</v>
      </c>
    </row>
    <row r="3" spans="1:5" ht="25.5">
      <c r="A3" s="34">
        <v>672</v>
      </c>
      <c r="B3" s="33" t="s">
        <v>169</v>
      </c>
      <c r="C3" s="33" t="s">
        <v>170</v>
      </c>
      <c r="D3" s="33" t="s">
        <v>171</v>
      </c>
      <c r="E3" s="33" t="s">
        <v>167</v>
      </c>
    </row>
    <row r="4" spans="1:5" ht="12.75">
      <c r="A4" s="34">
        <v>676</v>
      </c>
      <c r="B4" s="33" t="s">
        <v>172</v>
      </c>
      <c r="C4" s="33" t="s">
        <v>173</v>
      </c>
      <c r="D4" s="33" t="s">
        <v>174</v>
      </c>
      <c r="E4" s="33" t="s">
        <v>167</v>
      </c>
    </row>
    <row r="5" spans="1:5" ht="25.5">
      <c r="A5" s="34">
        <v>768</v>
      </c>
      <c r="B5" s="33" t="s">
        <v>301</v>
      </c>
      <c r="C5" s="33" t="s">
        <v>173</v>
      </c>
      <c r="D5" s="33" t="s">
        <v>174</v>
      </c>
      <c r="E5" s="33" t="s">
        <v>167</v>
      </c>
    </row>
    <row r="6" spans="1:5" ht="12.75">
      <c r="A6" s="34">
        <v>769</v>
      </c>
      <c r="B6" s="33" t="s">
        <v>175</v>
      </c>
      <c r="C6" s="33" t="s">
        <v>173</v>
      </c>
      <c r="D6" s="33" t="s">
        <v>174</v>
      </c>
      <c r="E6" s="33" t="s">
        <v>167</v>
      </c>
    </row>
    <row r="7" spans="1:5" ht="25.5">
      <c r="A7" s="34">
        <v>770</v>
      </c>
      <c r="B7" s="33" t="s">
        <v>176</v>
      </c>
      <c r="C7" s="33" t="s">
        <v>173</v>
      </c>
      <c r="D7" s="33" t="s">
        <v>174</v>
      </c>
      <c r="E7" s="33" t="s">
        <v>167</v>
      </c>
    </row>
    <row r="8" spans="1:5" ht="12.75">
      <c r="A8" s="34">
        <v>772</v>
      </c>
      <c r="B8" s="33" t="s">
        <v>177</v>
      </c>
      <c r="C8" s="33" t="s">
        <v>178</v>
      </c>
      <c r="D8" s="33" t="s">
        <v>179</v>
      </c>
      <c r="E8" s="33" t="s">
        <v>167</v>
      </c>
    </row>
    <row r="9" spans="1:5" ht="12.75">
      <c r="A9" s="34">
        <v>773</v>
      </c>
      <c r="B9" s="33" t="s">
        <v>180</v>
      </c>
      <c r="C9" s="33" t="s">
        <v>167</v>
      </c>
      <c r="D9" s="33" t="s">
        <v>168</v>
      </c>
      <c r="E9" s="33" t="s">
        <v>167</v>
      </c>
    </row>
    <row r="10" spans="1:5" ht="25.5">
      <c r="A10" s="34">
        <v>774</v>
      </c>
      <c r="B10" s="33" t="s">
        <v>181</v>
      </c>
      <c r="C10" s="33" t="s">
        <v>182</v>
      </c>
      <c r="D10" s="33" t="s">
        <v>183</v>
      </c>
      <c r="E10" s="33" t="s">
        <v>167</v>
      </c>
    </row>
    <row r="11" spans="1:5" ht="25.5">
      <c r="A11" s="34">
        <v>775</v>
      </c>
      <c r="B11" s="33" t="s">
        <v>302</v>
      </c>
      <c r="C11" s="33" t="s">
        <v>173</v>
      </c>
      <c r="D11" s="33" t="s">
        <v>174</v>
      </c>
      <c r="E11" s="33" t="s">
        <v>167</v>
      </c>
    </row>
    <row r="12" spans="1:5" ht="12.75">
      <c r="A12" s="34">
        <v>776</v>
      </c>
      <c r="B12" s="33" t="s">
        <v>184</v>
      </c>
      <c r="C12" s="33" t="s">
        <v>185</v>
      </c>
      <c r="D12" s="33" t="s">
        <v>186</v>
      </c>
      <c r="E12" s="33" t="s">
        <v>167</v>
      </c>
    </row>
    <row r="13" spans="1:5" ht="25.5">
      <c r="A13" s="34">
        <v>777</v>
      </c>
      <c r="B13" s="33" t="s">
        <v>303</v>
      </c>
      <c r="C13" s="33" t="s">
        <v>170</v>
      </c>
      <c r="D13" s="33" t="s">
        <v>171</v>
      </c>
      <c r="E13" s="33" t="s">
        <v>167</v>
      </c>
    </row>
    <row r="14" spans="1:5" ht="25.5">
      <c r="A14" s="34">
        <v>778</v>
      </c>
      <c r="B14" s="33" t="s">
        <v>187</v>
      </c>
      <c r="C14" s="33" t="s">
        <v>188</v>
      </c>
      <c r="D14" s="33" t="s">
        <v>189</v>
      </c>
      <c r="E14" s="33" t="s">
        <v>167</v>
      </c>
    </row>
    <row r="15" spans="1:5" ht="25.5">
      <c r="A15" s="34">
        <v>779</v>
      </c>
      <c r="B15" s="33" t="s">
        <v>190</v>
      </c>
      <c r="C15" s="33" t="s">
        <v>178</v>
      </c>
      <c r="D15" s="33" t="s">
        <v>179</v>
      </c>
      <c r="E15" s="33" t="s">
        <v>167</v>
      </c>
    </row>
    <row r="16" spans="1:5" ht="12.75">
      <c r="A16" s="34">
        <v>780</v>
      </c>
      <c r="B16" s="33" t="s">
        <v>191</v>
      </c>
      <c r="C16" s="33" t="s">
        <v>178</v>
      </c>
      <c r="D16" s="33" t="s">
        <v>179</v>
      </c>
      <c r="E16" s="33" t="s">
        <v>167</v>
      </c>
    </row>
    <row r="17" spans="1:5" ht="12.75">
      <c r="A17" s="34">
        <v>781</v>
      </c>
      <c r="B17" s="33" t="s">
        <v>192</v>
      </c>
      <c r="C17" s="33" t="s">
        <v>178</v>
      </c>
      <c r="D17" s="33" t="s">
        <v>179</v>
      </c>
      <c r="E17" s="33" t="s">
        <v>167</v>
      </c>
    </row>
    <row r="18" spans="1:5" ht="25.5">
      <c r="A18" s="34">
        <v>782</v>
      </c>
      <c r="B18" s="33" t="s">
        <v>304</v>
      </c>
      <c r="C18" s="33" t="s">
        <v>188</v>
      </c>
      <c r="D18" s="33" t="s">
        <v>189</v>
      </c>
      <c r="E18" s="33" t="s">
        <v>167</v>
      </c>
    </row>
    <row r="19" spans="1:5" ht="12.75">
      <c r="A19" s="34">
        <v>783</v>
      </c>
      <c r="B19" s="33" t="s">
        <v>193</v>
      </c>
      <c r="C19" s="33" t="s">
        <v>173</v>
      </c>
      <c r="D19" s="33" t="s">
        <v>174</v>
      </c>
      <c r="E19" s="33" t="s">
        <v>167</v>
      </c>
    </row>
    <row r="20" spans="1:5" ht="12.75">
      <c r="A20" s="34">
        <v>784</v>
      </c>
      <c r="B20" s="33" t="s">
        <v>194</v>
      </c>
      <c r="C20" s="33" t="s">
        <v>167</v>
      </c>
      <c r="D20" s="33" t="s">
        <v>168</v>
      </c>
      <c r="E20" s="33" t="s">
        <v>167</v>
      </c>
    </row>
    <row r="21" spans="1:5" ht="12.75">
      <c r="A21" s="34">
        <v>785</v>
      </c>
      <c r="B21" s="33" t="s">
        <v>195</v>
      </c>
      <c r="C21" s="33" t="s">
        <v>167</v>
      </c>
      <c r="D21" s="33" t="s">
        <v>168</v>
      </c>
      <c r="E21" s="33" t="s">
        <v>167</v>
      </c>
    </row>
    <row r="22" spans="1:5" ht="25.5">
      <c r="A22" s="34">
        <v>786</v>
      </c>
      <c r="B22" s="33" t="s">
        <v>196</v>
      </c>
      <c r="C22" s="33" t="s">
        <v>197</v>
      </c>
      <c r="D22" s="33" t="s">
        <v>305</v>
      </c>
      <c r="E22" s="33" t="s">
        <v>167</v>
      </c>
    </row>
    <row r="23" spans="1:5" ht="12.75">
      <c r="A23" s="34">
        <v>787</v>
      </c>
      <c r="B23" s="33" t="s">
        <v>198</v>
      </c>
      <c r="C23" s="33" t="s">
        <v>167</v>
      </c>
      <c r="D23" s="33" t="s">
        <v>168</v>
      </c>
      <c r="E23" s="33" t="s">
        <v>167</v>
      </c>
    </row>
    <row r="24" spans="1:5" ht="12.75">
      <c r="A24" s="34">
        <v>788</v>
      </c>
      <c r="B24" s="33" t="s">
        <v>199</v>
      </c>
      <c r="C24" s="33" t="s">
        <v>167</v>
      </c>
      <c r="D24" s="33" t="s">
        <v>168</v>
      </c>
      <c r="E24" s="33" t="s">
        <v>167</v>
      </c>
    </row>
    <row r="25" spans="1:5" ht="12.75">
      <c r="A25" s="34">
        <v>789</v>
      </c>
      <c r="B25" s="33" t="s">
        <v>200</v>
      </c>
      <c r="C25" s="33" t="s">
        <v>201</v>
      </c>
      <c r="D25" s="33" t="s">
        <v>202</v>
      </c>
      <c r="E25" s="33" t="s">
        <v>167</v>
      </c>
    </row>
    <row r="26" spans="1:5" ht="12.75">
      <c r="A26" s="34">
        <v>790</v>
      </c>
      <c r="B26" s="33" t="s">
        <v>203</v>
      </c>
      <c r="C26" s="33" t="s">
        <v>201</v>
      </c>
      <c r="D26" s="33" t="s">
        <v>202</v>
      </c>
      <c r="E26" s="33" t="s">
        <v>167</v>
      </c>
    </row>
    <row r="27" spans="1:5" ht="12.75">
      <c r="A27" s="34">
        <v>791</v>
      </c>
      <c r="B27" s="33" t="s">
        <v>204</v>
      </c>
      <c r="C27" s="33" t="s">
        <v>205</v>
      </c>
      <c r="D27" s="33" t="s">
        <v>206</v>
      </c>
      <c r="E27" s="33" t="s">
        <v>167</v>
      </c>
    </row>
    <row r="28" spans="1:5" ht="12.75">
      <c r="A28" s="34">
        <v>792</v>
      </c>
      <c r="B28" s="33" t="s">
        <v>207</v>
      </c>
      <c r="C28" s="33" t="s">
        <v>205</v>
      </c>
      <c r="D28" s="33" t="s">
        <v>206</v>
      </c>
      <c r="E28" s="33" t="s">
        <v>167</v>
      </c>
    </row>
    <row r="29" spans="1:5" ht="25.5">
      <c r="A29" s="34">
        <v>793</v>
      </c>
      <c r="B29" s="33" t="s">
        <v>208</v>
      </c>
      <c r="C29" s="33" t="s">
        <v>205</v>
      </c>
      <c r="D29" s="33" t="s">
        <v>206</v>
      </c>
      <c r="E29" s="33" t="s">
        <v>167</v>
      </c>
    </row>
    <row r="30" spans="1:5" ht="12.75">
      <c r="A30" s="34">
        <v>794</v>
      </c>
      <c r="B30" s="33" t="s">
        <v>209</v>
      </c>
      <c r="C30" s="33" t="s">
        <v>167</v>
      </c>
      <c r="D30" s="33" t="s">
        <v>168</v>
      </c>
      <c r="E30" s="33" t="s">
        <v>167</v>
      </c>
    </row>
    <row r="31" spans="1:5" ht="12.75">
      <c r="A31" s="34">
        <v>795</v>
      </c>
      <c r="B31" s="33" t="s">
        <v>210</v>
      </c>
      <c r="C31" s="33" t="s">
        <v>182</v>
      </c>
      <c r="D31" s="33" t="s">
        <v>183</v>
      </c>
      <c r="E31" s="33" t="s">
        <v>167</v>
      </c>
    </row>
    <row r="32" spans="1:5" ht="12.75">
      <c r="A32" s="34">
        <v>796</v>
      </c>
      <c r="B32" s="33" t="s">
        <v>165</v>
      </c>
      <c r="C32" s="33" t="s">
        <v>167</v>
      </c>
      <c r="D32" s="33" t="s">
        <v>168</v>
      </c>
      <c r="E32" s="33" t="s">
        <v>211</v>
      </c>
    </row>
    <row r="33" spans="1:5" ht="12.75">
      <c r="A33" s="34">
        <v>797</v>
      </c>
      <c r="B33" s="33" t="s">
        <v>212</v>
      </c>
      <c r="C33" s="33" t="s">
        <v>167</v>
      </c>
      <c r="D33" s="33" t="s">
        <v>168</v>
      </c>
      <c r="E33" s="33" t="s">
        <v>167</v>
      </c>
    </row>
    <row r="34" spans="1:5" ht="12.75">
      <c r="A34" s="34">
        <v>798</v>
      </c>
      <c r="B34" s="33" t="s">
        <v>306</v>
      </c>
      <c r="C34" s="33" t="s">
        <v>167</v>
      </c>
      <c r="D34" s="33" t="s">
        <v>168</v>
      </c>
      <c r="E34" s="33" t="s">
        <v>167</v>
      </c>
    </row>
    <row r="35" spans="1:5" ht="12.75">
      <c r="A35" s="34">
        <v>799</v>
      </c>
      <c r="B35" s="33" t="s">
        <v>213</v>
      </c>
      <c r="C35" s="33" t="s">
        <v>167</v>
      </c>
      <c r="D35" s="33" t="s">
        <v>168</v>
      </c>
      <c r="E35" s="33" t="s">
        <v>167</v>
      </c>
    </row>
    <row r="36" spans="1:5" ht="12.75">
      <c r="A36" s="34">
        <v>800</v>
      </c>
      <c r="B36" s="33" t="s">
        <v>214</v>
      </c>
      <c r="C36" s="33" t="s">
        <v>167</v>
      </c>
      <c r="D36" s="33" t="s">
        <v>168</v>
      </c>
      <c r="E36" s="33" t="s">
        <v>167</v>
      </c>
    </row>
    <row r="37" spans="1:5" ht="25.5">
      <c r="A37" s="34">
        <v>801</v>
      </c>
      <c r="B37" s="33" t="s">
        <v>215</v>
      </c>
      <c r="C37" s="33" t="s">
        <v>170</v>
      </c>
      <c r="D37" s="33" t="s">
        <v>171</v>
      </c>
      <c r="E37" s="33" t="s">
        <v>167</v>
      </c>
    </row>
    <row r="38" spans="1:5" ht="12.75">
      <c r="A38" s="34">
        <v>802</v>
      </c>
      <c r="B38" s="33" t="s">
        <v>216</v>
      </c>
      <c r="C38" s="33" t="s">
        <v>217</v>
      </c>
      <c r="D38" s="33" t="s">
        <v>218</v>
      </c>
      <c r="E38" s="33" t="s">
        <v>167</v>
      </c>
    </row>
    <row r="39" spans="1:5" ht="12.75">
      <c r="A39" s="34">
        <v>803</v>
      </c>
      <c r="B39" s="33" t="s">
        <v>219</v>
      </c>
      <c r="C39" s="33" t="s">
        <v>217</v>
      </c>
      <c r="D39" s="33" t="s">
        <v>218</v>
      </c>
      <c r="E39" s="33" t="s">
        <v>167</v>
      </c>
    </row>
    <row r="40" spans="1:5" ht="25.5">
      <c r="A40" s="34">
        <v>804</v>
      </c>
      <c r="B40" s="33" t="s">
        <v>220</v>
      </c>
      <c r="C40" s="33" t="s">
        <v>221</v>
      </c>
      <c r="D40" s="33" t="s">
        <v>222</v>
      </c>
      <c r="E40" s="33" t="s">
        <v>167</v>
      </c>
    </row>
    <row r="41" spans="1:5" ht="25.5">
      <c r="A41" s="34">
        <v>805</v>
      </c>
      <c r="B41" s="33" t="s">
        <v>223</v>
      </c>
      <c r="C41" s="33" t="s">
        <v>224</v>
      </c>
      <c r="D41" s="33" t="s">
        <v>225</v>
      </c>
      <c r="E41" s="33" t="s">
        <v>167</v>
      </c>
    </row>
    <row r="42" spans="1:5" ht="12.75">
      <c r="A42" s="34">
        <v>2281</v>
      </c>
      <c r="B42" s="33" t="s">
        <v>307</v>
      </c>
      <c r="C42" s="33" t="s">
        <v>308</v>
      </c>
      <c r="D42" s="33" t="s">
        <v>309</v>
      </c>
      <c r="E42" s="33" t="s">
        <v>167</v>
      </c>
    </row>
    <row r="43" spans="1:5" ht="25.5">
      <c r="A43" s="34">
        <v>2806</v>
      </c>
      <c r="B43" s="33" t="s">
        <v>310</v>
      </c>
      <c r="C43" s="33" t="s">
        <v>167</v>
      </c>
      <c r="D43" s="33" t="s">
        <v>168</v>
      </c>
      <c r="E43" s="33" t="s">
        <v>167</v>
      </c>
    </row>
    <row r="44" spans="1:5" ht="12.75">
      <c r="A44" s="34">
        <v>2807</v>
      </c>
      <c r="B44" s="33" t="s">
        <v>311</v>
      </c>
      <c r="C44" s="33" t="s">
        <v>167</v>
      </c>
      <c r="D44" s="33" t="s">
        <v>168</v>
      </c>
      <c r="E44" s="33" t="s">
        <v>167</v>
      </c>
    </row>
    <row r="45" spans="1:5" ht="25.5">
      <c r="A45" s="34">
        <v>2808</v>
      </c>
      <c r="B45" s="33" t="s">
        <v>312</v>
      </c>
      <c r="C45" s="33" t="s">
        <v>167</v>
      </c>
      <c r="D45" s="33" t="s">
        <v>168</v>
      </c>
      <c r="E45" s="33" t="s">
        <v>167</v>
      </c>
    </row>
    <row r="46" spans="1:5" ht="25.5">
      <c r="A46" s="34">
        <v>2809</v>
      </c>
      <c r="B46" s="33" t="s">
        <v>313</v>
      </c>
      <c r="C46" s="33" t="s">
        <v>167</v>
      </c>
      <c r="D46" s="33" t="s">
        <v>168</v>
      </c>
      <c r="E46" s="33" t="s">
        <v>167</v>
      </c>
    </row>
    <row r="47" spans="1:5" ht="25.5">
      <c r="A47" s="34">
        <v>2810</v>
      </c>
      <c r="B47" s="33" t="s">
        <v>314</v>
      </c>
      <c r="C47" s="33" t="s">
        <v>167</v>
      </c>
      <c r="D47" s="33" t="s">
        <v>168</v>
      </c>
      <c r="E47" s="33" t="s">
        <v>167</v>
      </c>
    </row>
    <row r="48" spans="1:5" ht="25.5">
      <c r="A48" s="34">
        <v>2811</v>
      </c>
      <c r="B48" s="33" t="s">
        <v>315</v>
      </c>
      <c r="C48" s="33" t="s">
        <v>167</v>
      </c>
      <c r="D48" s="33" t="s">
        <v>168</v>
      </c>
      <c r="E48" s="33" t="s">
        <v>167</v>
      </c>
    </row>
    <row r="49" spans="1:5" ht="12.75">
      <c r="A49" s="34">
        <v>2812</v>
      </c>
      <c r="B49" s="33" t="s">
        <v>316</v>
      </c>
      <c r="C49" s="33" t="s">
        <v>167</v>
      </c>
      <c r="D49" s="33" t="s">
        <v>168</v>
      </c>
      <c r="E49" s="33" t="s">
        <v>167</v>
      </c>
    </row>
    <row r="50" spans="1:5" ht="25.5">
      <c r="A50" s="34">
        <v>2813</v>
      </c>
      <c r="B50" s="33" t="s">
        <v>317</v>
      </c>
      <c r="C50" s="33" t="s">
        <v>167</v>
      </c>
      <c r="D50" s="33" t="s">
        <v>168</v>
      </c>
      <c r="E50" s="33" t="s">
        <v>167</v>
      </c>
    </row>
    <row r="51" spans="1:5" ht="25.5">
      <c r="A51" s="34">
        <v>2814</v>
      </c>
      <c r="B51" s="33" t="s">
        <v>318</v>
      </c>
      <c r="C51" s="33" t="s">
        <v>167</v>
      </c>
      <c r="D51" s="33" t="s">
        <v>168</v>
      </c>
      <c r="E51" s="33" t="s">
        <v>167</v>
      </c>
    </row>
    <row r="52" spans="1:5" ht="12.75">
      <c r="A52" s="34">
        <v>3887</v>
      </c>
      <c r="B52" s="33" t="s">
        <v>319</v>
      </c>
      <c r="C52" s="33" t="s">
        <v>167</v>
      </c>
      <c r="D52" s="33" t="s">
        <v>168</v>
      </c>
      <c r="E52" s="33" t="s">
        <v>167</v>
      </c>
    </row>
    <row r="53" spans="1:5" ht="25.5">
      <c r="A53" s="34">
        <v>3888</v>
      </c>
      <c r="B53" s="33" t="s">
        <v>320</v>
      </c>
      <c r="C53" s="33" t="s">
        <v>167</v>
      </c>
      <c r="D53" s="33" t="s">
        <v>168</v>
      </c>
      <c r="E53" s="33" t="s">
        <v>167</v>
      </c>
    </row>
    <row r="54" spans="1:5" ht="25.5">
      <c r="A54" s="34">
        <v>3889</v>
      </c>
      <c r="B54" s="33" t="s">
        <v>321</v>
      </c>
      <c r="C54" s="33" t="s">
        <v>167</v>
      </c>
      <c r="D54" s="33" t="s">
        <v>168</v>
      </c>
      <c r="E54" s="33" t="s">
        <v>167</v>
      </c>
    </row>
    <row r="55" spans="1:5" ht="25.5">
      <c r="A55" s="34">
        <v>3890</v>
      </c>
      <c r="B55" s="33" t="s">
        <v>322</v>
      </c>
      <c r="C55" s="33" t="s">
        <v>323</v>
      </c>
      <c r="D55" s="33" t="s">
        <v>324</v>
      </c>
      <c r="E55" s="33" t="s">
        <v>167</v>
      </c>
    </row>
    <row r="56" spans="1:5" ht="25.5">
      <c r="A56" s="34">
        <v>3891</v>
      </c>
      <c r="B56" s="33" t="s">
        <v>325</v>
      </c>
      <c r="C56" s="33" t="s">
        <v>167</v>
      </c>
      <c r="D56" s="33" t="s">
        <v>168</v>
      </c>
      <c r="E56" s="33" t="s">
        <v>167</v>
      </c>
    </row>
    <row r="57" spans="1:5" ht="25.5">
      <c r="A57" s="34">
        <v>3892</v>
      </c>
      <c r="B57" s="33" t="s">
        <v>326</v>
      </c>
      <c r="C57" s="33" t="s">
        <v>167</v>
      </c>
      <c r="D57" s="33" t="s">
        <v>168</v>
      </c>
      <c r="E57" s="33" t="s">
        <v>167</v>
      </c>
    </row>
    <row r="58" spans="1:5" ht="25.5">
      <c r="A58" s="34">
        <v>3893</v>
      </c>
      <c r="B58" s="33" t="s">
        <v>327</v>
      </c>
      <c r="C58" s="33" t="s">
        <v>167</v>
      </c>
      <c r="D58" s="33" t="s">
        <v>168</v>
      </c>
      <c r="E58" s="33" t="s">
        <v>167</v>
      </c>
    </row>
    <row r="59" spans="1:5" ht="25.5">
      <c r="A59" s="34">
        <v>3894</v>
      </c>
      <c r="B59" s="33" t="s">
        <v>328</v>
      </c>
      <c r="C59" s="33" t="s">
        <v>167</v>
      </c>
      <c r="D59" s="33" t="s">
        <v>168</v>
      </c>
      <c r="E59" s="33" t="s">
        <v>167</v>
      </c>
    </row>
    <row r="60" spans="1:5" ht="25.5">
      <c r="A60" s="34">
        <v>3895</v>
      </c>
      <c r="B60" s="33" t="s">
        <v>329</v>
      </c>
      <c r="C60" s="33" t="s">
        <v>167</v>
      </c>
      <c r="D60" s="33" t="s">
        <v>168</v>
      </c>
      <c r="E60" s="33" t="s">
        <v>167</v>
      </c>
    </row>
    <row r="61" spans="1:5" ht="25.5">
      <c r="A61" s="34">
        <v>682</v>
      </c>
      <c r="B61" s="33" t="s">
        <v>226</v>
      </c>
      <c r="C61" s="33" t="s">
        <v>167</v>
      </c>
      <c r="D61" s="33" t="s">
        <v>168</v>
      </c>
      <c r="E61" s="33" t="s">
        <v>167</v>
      </c>
    </row>
    <row r="62" spans="1:5" ht="25.5">
      <c r="A62" s="34">
        <v>689</v>
      </c>
      <c r="B62" s="33" t="s">
        <v>227</v>
      </c>
      <c r="C62" s="33" t="s">
        <v>167</v>
      </c>
      <c r="D62" s="33" t="s">
        <v>168</v>
      </c>
      <c r="E62" s="33" t="s">
        <v>167</v>
      </c>
    </row>
    <row r="63" spans="1:5" ht="25.5">
      <c r="A63" s="34">
        <v>766</v>
      </c>
      <c r="B63" s="33" t="s">
        <v>228</v>
      </c>
      <c r="C63" s="33" t="s">
        <v>167</v>
      </c>
      <c r="D63" s="33" t="s">
        <v>168</v>
      </c>
      <c r="E63" s="33" t="s">
        <v>167</v>
      </c>
    </row>
    <row r="64" spans="1:5" ht="12.75">
      <c r="A64" s="34">
        <v>767</v>
      </c>
      <c r="B64" s="33" t="s">
        <v>229</v>
      </c>
      <c r="C64" s="33" t="s">
        <v>167</v>
      </c>
      <c r="D64" s="33" t="s">
        <v>168</v>
      </c>
      <c r="E64" s="33" t="s">
        <v>167</v>
      </c>
    </row>
    <row r="65" spans="1:5" ht="25.5">
      <c r="A65" s="34">
        <v>771</v>
      </c>
      <c r="B65" s="33" t="s">
        <v>230</v>
      </c>
      <c r="C65" s="33" t="s">
        <v>167</v>
      </c>
      <c r="D65" s="33" t="s">
        <v>168</v>
      </c>
      <c r="E65" s="33" t="s">
        <v>167</v>
      </c>
    </row>
    <row r="66" spans="1:5" ht="12.75">
      <c r="A66" s="34">
        <v>2379</v>
      </c>
      <c r="B66" s="33" t="s">
        <v>307</v>
      </c>
      <c r="C66" s="33" t="s">
        <v>167</v>
      </c>
      <c r="D66" s="33" t="s">
        <v>168</v>
      </c>
      <c r="E66" s="33" t="s">
        <v>167</v>
      </c>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codeName="Foglio14"/>
  <dimension ref="A1:C32"/>
  <sheetViews>
    <sheetView zoomScalePageLayoutView="0" workbookViewId="0" topLeftCell="A1">
      <selection activeCell="B72" sqref="B72:B73"/>
    </sheetView>
  </sheetViews>
  <sheetFormatPr defaultColWidth="8.8515625" defaultRowHeight="12.75"/>
  <cols>
    <col min="1" max="1" width="9.8515625" style="0" customWidth="1"/>
  </cols>
  <sheetData>
    <row r="1" spans="1:3" ht="12.75">
      <c r="A1" s="23" t="s">
        <v>18</v>
      </c>
      <c r="B1" s="23" t="s">
        <v>143</v>
      </c>
      <c r="C1" s="23" t="s">
        <v>156</v>
      </c>
    </row>
    <row r="2" spans="1:3" ht="12.75">
      <c r="A2" s="23">
        <v>2000</v>
      </c>
      <c r="B2" s="23" t="s">
        <v>144</v>
      </c>
      <c r="C2" s="23">
        <v>1</v>
      </c>
    </row>
    <row r="3" spans="1:3" ht="12.75">
      <c r="A3" s="23">
        <v>2001</v>
      </c>
      <c r="B3" s="23" t="s">
        <v>145</v>
      </c>
      <c r="C3" s="23">
        <v>2</v>
      </c>
    </row>
    <row r="4" spans="1:3" ht="12.75">
      <c r="A4" s="23">
        <v>2002</v>
      </c>
      <c r="B4" s="23" t="s">
        <v>146</v>
      </c>
      <c r="C4" s="23">
        <v>3</v>
      </c>
    </row>
    <row r="5" spans="1:3" ht="12.75">
      <c r="A5" s="23">
        <v>2003</v>
      </c>
      <c r="B5" s="23" t="s">
        <v>147</v>
      </c>
      <c r="C5" s="23">
        <v>4</v>
      </c>
    </row>
    <row r="6" spans="1:3" ht="12.75">
      <c r="A6" s="23">
        <v>2004</v>
      </c>
      <c r="B6" s="23" t="s">
        <v>148</v>
      </c>
      <c r="C6" s="23">
        <v>5</v>
      </c>
    </row>
    <row r="7" spans="1:3" ht="12.75">
      <c r="A7" s="23">
        <v>2005</v>
      </c>
      <c r="B7" s="23" t="s">
        <v>149</v>
      </c>
      <c r="C7" s="23">
        <v>6</v>
      </c>
    </row>
    <row r="8" spans="1:3" ht="12.75">
      <c r="A8" s="23">
        <v>2006</v>
      </c>
      <c r="B8" s="23" t="s">
        <v>150</v>
      </c>
      <c r="C8" s="23">
        <v>7</v>
      </c>
    </row>
    <row r="9" spans="1:3" ht="12.75">
      <c r="A9" s="23">
        <v>2007</v>
      </c>
      <c r="B9" s="23" t="s">
        <v>151</v>
      </c>
      <c r="C9" s="23">
        <v>8</v>
      </c>
    </row>
    <row r="10" spans="1:3" ht="12.75">
      <c r="A10" s="23">
        <v>2008</v>
      </c>
      <c r="B10" s="23" t="s">
        <v>152</v>
      </c>
      <c r="C10" s="23">
        <v>9</v>
      </c>
    </row>
    <row r="11" spans="1:3" ht="12.75">
      <c r="A11" s="23">
        <v>2009</v>
      </c>
      <c r="B11" s="23" t="s">
        <v>153</v>
      </c>
      <c r="C11" s="23">
        <v>10</v>
      </c>
    </row>
    <row r="12" spans="1:3" ht="12.75">
      <c r="A12" s="23">
        <v>2010</v>
      </c>
      <c r="B12" s="23" t="s">
        <v>154</v>
      </c>
      <c r="C12" s="23">
        <v>11</v>
      </c>
    </row>
    <row r="13" spans="1:3" ht="12.75">
      <c r="A13" s="23">
        <v>2011</v>
      </c>
      <c r="B13" s="23" t="s">
        <v>155</v>
      </c>
      <c r="C13" s="23">
        <v>12</v>
      </c>
    </row>
    <row r="14" spans="1:3" ht="12.75">
      <c r="A14" s="23">
        <v>2012</v>
      </c>
      <c r="B14" s="23"/>
      <c r="C14" s="23">
        <v>13</v>
      </c>
    </row>
    <row r="15" spans="1:3" ht="12.75">
      <c r="A15" s="23">
        <v>2013</v>
      </c>
      <c r="B15" s="23"/>
      <c r="C15" s="23">
        <v>14</v>
      </c>
    </row>
    <row r="16" spans="1:3" ht="12.75">
      <c r="A16" s="23">
        <v>2014</v>
      </c>
      <c r="B16" s="23"/>
      <c r="C16" s="23">
        <v>15</v>
      </c>
    </row>
    <row r="17" spans="1:3" ht="12.75">
      <c r="A17" s="23">
        <v>2015</v>
      </c>
      <c r="B17" s="23"/>
      <c r="C17" s="23">
        <v>16</v>
      </c>
    </row>
    <row r="18" spans="1:3" ht="12.75">
      <c r="A18" s="23">
        <v>2016</v>
      </c>
      <c r="B18" s="23"/>
      <c r="C18" s="23">
        <v>17</v>
      </c>
    </row>
    <row r="19" spans="1:3" ht="12.75">
      <c r="A19" s="23">
        <v>2017</v>
      </c>
      <c r="B19" s="23"/>
      <c r="C19" s="23">
        <v>18</v>
      </c>
    </row>
    <row r="20" spans="1:3" ht="12.75">
      <c r="A20" s="23">
        <v>2018</v>
      </c>
      <c r="B20" s="23"/>
      <c r="C20" s="23">
        <v>19</v>
      </c>
    </row>
    <row r="21" spans="1:3" ht="12.75">
      <c r="A21" s="23">
        <v>2019</v>
      </c>
      <c r="B21" s="23"/>
      <c r="C21" s="23">
        <v>20</v>
      </c>
    </row>
    <row r="22" spans="1:3" ht="12.75">
      <c r="A22" s="23">
        <v>2020</v>
      </c>
      <c r="B22" s="23"/>
      <c r="C22" s="23">
        <v>21</v>
      </c>
    </row>
    <row r="23" spans="1:3" ht="12.75">
      <c r="A23" s="23">
        <v>2021</v>
      </c>
      <c r="B23" s="23"/>
      <c r="C23" s="23">
        <v>22</v>
      </c>
    </row>
    <row r="24" spans="1:3" ht="12.75">
      <c r="A24" s="23">
        <v>2022</v>
      </c>
      <c r="B24" s="23"/>
      <c r="C24" s="23">
        <v>23</v>
      </c>
    </row>
    <row r="25" spans="1:3" ht="12.75">
      <c r="A25" s="23">
        <v>2023</v>
      </c>
      <c r="B25" s="23"/>
      <c r="C25" s="23">
        <v>24</v>
      </c>
    </row>
    <row r="26" spans="1:3" ht="12.75">
      <c r="A26" s="23">
        <v>2024</v>
      </c>
      <c r="B26" s="23"/>
      <c r="C26" s="23">
        <v>25</v>
      </c>
    </row>
    <row r="27" spans="1:3" ht="12.75">
      <c r="A27" s="23">
        <v>2025</v>
      </c>
      <c r="B27" s="23"/>
      <c r="C27" s="23">
        <v>26</v>
      </c>
    </row>
    <row r="28" spans="1:3" ht="12.75">
      <c r="A28" s="23">
        <v>2026</v>
      </c>
      <c r="B28" s="23"/>
      <c r="C28" s="23">
        <v>27</v>
      </c>
    </row>
    <row r="29" spans="1:3" ht="12.75">
      <c r="A29" s="23"/>
      <c r="B29" s="23"/>
      <c r="C29" s="23">
        <v>28</v>
      </c>
    </row>
    <row r="30" spans="1:3" ht="12.75">
      <c r="A30" s="23"/>
      <c r="B30" s="23"/>
      <c r="C30" s="23">
        <v>29</v>
      </c>
    </row>
    <row r="31" spans="1:3" ht="12.75">
      <c r="A31" s="23"/>
      <c r="B31" s="23"/>
      <c r="C31" s="23">
        <v>30</v>
      </c>
    </row>
    <row r="32" spans="1:3" ht="12.75">
      <c r="A32" s="23"/>
      <c r="B32" s="23"/>
      <c r="C32" s="23">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FORMEZ</dc:creator>
  <cp:keywords/>
  <dc:description/>
  <cp:lastModifiedBy>Manuela</cp:lastModifiedBy>
  <cp:lastPrinted>2019-07-24T10:03:06Z</cp:lastPrinted>
  <dcterms:created xsi:type="dcterms:W3CDTF">2014-12-17T12:03:59Z</dcterms:created>
  <dcterms:modified xsi:type="dcterms:W3CDTF">2019-07-24T10:27:46Z</dcterms:modified>
  <cp:category/>
  <cp:version/>
  <cp:contentType/>
  <cp:contentStatus/>
</cp:coreProperties>
</file>